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tusa\Desktop\"/>
    </mc:Choice>
  </mc:AlternateContent>
  <bookViews>
    <workbookView xWindow="0" yWindow="0" windowWidth="23040" windowHeight="8328" firstSheet="1" activeTab="5"/>
  </bookViews>
  <sheets>
    <sheet name="INTRODUCTION" sheetId="1" r:id="rId1"/>
    <sheet name="A-_PLAN_DE_BIOSECURITE" sheetId="2" r:id="rId2"/>
    <sheet name="B-_SAS_SANITAIRE" sheetId="3" r:id="rId3"/>
    <sheet name="C-_NETTOYAGE_ET_DESINFECTION" sheetId="4" r:id="rId4"/>
    <sheet name="D-_MORTALITE" sheetId="5" r:id="rId5"/>
    <sheet name="G-_LISIER" sheetId="6" r:id="rId6"/>
    <sheet name="H-ADMINISTRATIF" sheetId="7" r:id="rId7"/>
    <sheet name="BILAN" sheetId="8" r:id="rId8"/>
    <sheet name="Liste_déroulante" sheetId="9" state="hidden" r:id="rId9"/>
  </sheets>
  <calcPr calcId="162913"/>
</workbook>
</file>

<file path=xl/calcChain.xml><?xml version="1.0" encoding="utf-8"?>
<calcChain xmlns="http://schemas.openxmlformats.org/spreadsheetml/2006/main">
  <c r="E16" i="8" l="1"/>
  <c r="E18" i="8"/>
  <c r="F11" i="8"/>
  <c r="E20" i="7"/>
  <c r="E19" i="7"/>
  <c r="E18" i="7"/>
  <c r="E17" i="7"/>
  <c r="E16" i="7"/>
  <c r="E15" i="7"/>
  <c r="E14" i="7"/>
  <c r="E13" i="7"/>
  <c r="E12" i="7"/>
  <c r="E11" i="7"/>
  <c r="E10" i="7"/>
  <c r="E9" i="7"/>
  <c r="E8" i="7"/>
  <c r="D22" i="7" s="1"/>
  <c r="E7" i="7"/>
  <c r="E4" i="7"/>
  <c r="E10" i="6"/>
  <c r="F9" i="6"/>
  <c r="F11" i="6" s="1"/>
  <c r="B13" i="6" s="1"/>
  <c r="C16" i="8" s="1"/>
  <c r="F16" i="8" s="1"/>
  <c r="E9" i="6"/>
  <c r="F8" i="6"/>
  <c r="E8" i="6"/>
  <c r="B8" i="6"/>
  <c r="B9" i="6" s="1"/>
  <c r="B10" i="6" s="1"/>
  <c r="J7" i="6"/>
  <c r="G7" i="6"/>
  <c r="E7" i="6"/>
  <c r="B7" i="6"/>
  <c r="J6" i="6"/>
  <c r="F6" i="6"/>
  <c r="E6" i="6"/>
  <c r="B12" i="6" s="1"/>
  <c r="D16" i="8" s="1"/>
  <c r="F13" i="5"/>
  <c r="D14" i="5" s="1"/>
  <c r="C15" i="8" s="1"/>
  <c r="F15" i="8" s="1"/>
  <c r="E11" i="5"/>
  <c r="E10" i="5"/>
  <c r="F9" i="5"/>
  <c r="E9" i="5"/>
  <c r="E8" i="5"/>
  <c r="E7" i="5"/>
  <c r="E6" i="5"/>
  <c r="F5" i="5"/>
  <c r="E5" i="5"/>
  <c r="B5" i="5"/>
  <c r="B6" i="5" s="1"/>
  <c r="B7" i="5" s="1"/>
  <c r="B8" i="5" s="1"/>
  <c r="F4" i="5"/>
  <c r="E4" i="5"/>
  <c r="D13" i="5" s="1"/>
  <c r="D15" i="8" s="1"/>
  <c r="F28" i="4"/>
  <c r="E26" i="4"/>
  <c r="E25" i="4"/>
  <c r="F24" i="4"/>
  <c r="E24" i="4"/>
  <c r="E23" i="4"/>
  <c r="F22" i="4"/>
  <c r="E22" i="4"/>
  <c r="E21" i="4"/>
  <c r="F20" i="4"/>
  <c r="E20" i="4"/>
  <c r="B20" i="4"/>
  <c r="B21" i="4" s="1"/>
  <c r="B22" i="4" s="1"/>
  <c r="F19" i="4"/>
  <c r="E19" i="4"/>
  <c r="B19" i="4"/>
  <c r="F18" i="4"/>
  <c r="E18" i="4"/>
  <c r="F17" i="4"/>
  <c r="E17" i="4"/>
  <c r="F16" i="4"/>
  <c r="E16" i="4"/>
  <c r="F15" i="4"/>
  <c r="E15" i="4"/>
  <c r="E14" i="4"/>
  <c r="F13" i="4"/>
  <c r="E13" i="4"/>
  <c r="E12" i="4"/>
  <c r="E11" i="4"/>
  <c r="E10" i="4"/>
  <c r="E9" i="4"/>
  <c r="E8" i="4"/>
  <c r="E7" i="4"/>
  <c r="E6" i="4"/>
  <c r="E5" i="4"/>
  <c r="E4" i="4"/>
  <c r="D28" i="4" s="1"/>
  <c r="D14" i="8" s="1"/>
  <c r="E17" i="3"/>
  <c r="E16" i="3"/>
  <c r="F15" i="3"/>
  <c r="E15" i="3"/>
  <c r="F14" i="3"/>
  <c r="E14" i="3"/>
  <c r="F13" i="3"/>
  <c r="E13" i="3"/>
  <c r="F11" i="3"/>
  <c r="E11" i="3"/>
  <c r="E10" i="3"/>
  <c r="E9" i="3"/>
  <c r="E8" i="3"/>
  <c r="E7" i="3"/>
  <c r="F6" i="3"/>
  <c r="F19" i="3" s="1"/>
  <c r="D20" i="3" s="1"/>
  <c r="C13" i="8" s="1"/>
  <c r="F13" i="8" s="1"/>
  <c r="E6" i="3"/>
  <c r="D19" i="3" s="1"/>
  <c r="D13" i="8" s="1"/>
  <c r="F4" i="3"/>
  <c r="E4" i="3"/>
  <c r="B4" i="3"/>
  <c r="F3" i="3"/>
  <c r="E3" i="3"/>
  <c r="F20" i="2"/>
  <c r="G19" i="2"/>
  <c r="F19" i="2"/>
  <c r="F18" i="2"/>
  <c r="G17" i="2"/>
  <c r="F17" i="2"/>
  <c r="G16" i="2"/>
  <c r="F16" i="2"/>
  <c r="F15" i="2"/>
  <c r="F14" i="2"/>
  <c r="F13" i="2"/>
  <c r="F12" i="2"/>
  <c r="G11" i="2"/>
  <c r="F11" i="2"/>
  <c r="F10" i="2"/>
  <c r="G9" i="2"/>
  <c r="F9" i="2"/>
  <c r="F8" i="2"/>
  <c r="G7" i="2"/>
  <c r="F7" i="2"/>
  <c r="D22" i="2" s="1"/>
  <c r="D12" i="8" s="1"/>
  <c r="G6" i="2"/>
  <c r="F6" i="2"/>
  <c r="F5" i="2"/>
  <c r="B5" i="2"/>
  <c r="B6" i="2" s="1"/>
  <c r="B7" i="2" s="1"/>
  <c r="B8" i="2" s="1"/>
  <c r="B9" i="2" s="1"/>
  <c r="B10" i="2" s="1"/>
  <c r="B11" i="2" s="1"/>
  <c r="B12" i="2" s="1"/>
  <c r="B13" i="2" s="1"/>
  <c r="B14" i="2" s="1"/>
  <c r="B15" i="2" s="1"/>
  <c r="B16" i="2" s="1"/>
  <c r="B17" i="2" s="1"/>
  <c r="B18" i="2" s="1"/>
  <c r="B19" i="2" s="1"/>
  <c r="F4" i="2"/>
  <c r="G3" i="2"/>
  <c r="G22" i="2" s="1"/>
  <c r="F3" i="2"/>
  <c r="D17" i="8" l="1"/>
  <c r="D18" i="8" s="1"/>
  <c r="D23" i="7"/>
  <c r="C17" i="8" s="1"/>
  <c r="F17" i="8" s="1"/>
  <c r="D29" i="4"/>
  <c r="C14" i="8" s="1"/>
  <c r="F14" i="8" s="1"/>
  <c r="D23" i="2"/>
  <c r="C12" i="8" s="1"/>
  <c r="F12" i="8" s="1"/>
  <c r="F18" i="8" s="1"/>
  <c r="C18" i="8" s="1"/>
</calcChain>
</file>

<file path=xl/sharedStrings.xml><?xml version="1.0" encoding="utf-8"?>
<sst xmlns="http://schemas.openxmlformats.org/spreadsheetml/2006/main" count="298" uniqueCount="197">
  <si>
    <t>Objectif: Assurer une gestion bio-sécuritaire sur mon exploitation : ENGRAISSEMENT</t>
  </si>
  <si>
    <t>LE PLAN DE BIOSECURITE</t>
  </si>
  <si>
    <t>Répondre dans cette colonne</t>
  </si>
  <si>
    <t xml:space="preserve">Mon bâtiment permet la réalisation d'opérations de nettoyage et de désinfection efficaces et régulières </t>
  </si>
  <si>
    <t>Mes UP sont bien définies et sont séparées physiquement (ex. par des barrières, grillages simples ou doubles, haies, chaînes, ….)</t>
  </si>
  <si>
    <t xml:space="preserve"> Je nettoie et désinfecte mon matériel lorsque je change d’UP </t>
  </si>
  <si>
    <t>Chaque UP fonctionne en bande unique</t>
  </si>
  <si>
    <t>J'élève diffèrentes espéces (palmipèdes et gallus) dans une même UP et en même temps</t>
  </si>
  <si>
    <t>La zone professionnelle, contenant l'ensemble de mes UP, est délimitée (par des chaînettes, cordes, …) et identifiable par des tiers (via des panneaux de signalisation, …)</t>
  </si>
  <si>
    <t xml:space="preserve"> L’accès à la zone professionnelle n’est autorisé qu’aux personnels et véhicules qui sont en lien avec l’élevage (pas d’animaux de compagnie, de véhicules privés, de visiteurs pour raison autre que professionnelle) </t>
  </si>
  <si>
    <t xml:space="preserve">Une aire de parking est signalisée pour les voitures, à l'extérieur de la zone professionnelle </t>
  </si>
  <si>
    <t>Le bac d’équarrissage est placé de manière à ce que les camions ne pénètrent pas dans la zone professionnelle</t>
  </si>
  <si>
    <t xml:space="preserve">Mon bac d'équarissage est situé sur une aire bétonnée ou stabilisée </t>
  </si>
  <si>
    <t>Lorsque je suis présent sur site, je vérifie que les véhicules des professionnels qualifiés intervenants sur l’élevage, se garent bien sur l’aire de parking prévue (ou qu’ils réalisent un nettoyage et une désinfection du véhicule avant d’entrer dans la zone professionnelle)</t>
  </si>
  <si>
    <t>Lorsque je suis présent sur site, je vérifie que les camions de transport (aliment, animaux, litière, …) réalisent un lavage et une désinfection des roues et bas de caisse sur l’aire stabilisée prévue avant d’entrer dans la zone professionnelle</t>
  </si>
  <si>
    <t>Les voies de circulation de l’exploitation sont délimitées dans l’espace et/ou la gestion des flux (intrants, fumier) est clairement séparée dans l’espace et dans le temps</t>
  </si>
  <si>
    <r>
      <t xml:space="preserve">Si je possède une basse-cour sur mon exploitation, elle est éloignée </t>
    </r>
    <r>
      <rPr>
        <u/>
        <sz val="14"/>
        <color rgb="FF000000"/>
        <rFont val="Pulse"/>
      </rPr>
      <t>au maximum</t>
    </r>
    <r>
      <rPr>
        <sz val="14"/>
        <color rgb="FF000000"/>
        <rFont val="Pulse"/>
      </rPr>
      <t xml:space="preserve"> de ma production commerciale </t>
    </r>
  </si>
  <si>
    <t xml:space="preserve">Les abords de mes bâtiments sont entretenus </t>
  </si>
  <si>
    <t>Les abords de mes bâtiments sont stabilisés</t>
  </si>
  <si>
    <t xml:space="preserve">Les dessous de silos sont maintenus propres </t>
  </si>
  <si>
    <t>Je protège mon stock d'aliment de l'humidité et de la faune sauvage</t>
  </si>
  <si>
    <t xml:space="preserve"> </t>
  </si>
  <si>
    <t>LE SAS SANITAIRE</t>
  </si>
  <si>
    <t>Un sas est présent à l’entrée de chaque UP</t>
  </si>
  <si>
    <t xml:space="preserve">La zone propre (ou zone d'élevage) et la zone sale (ou zone civile) sont séparées par : </t>
  </si>
  <si>
    <t>Mon sas est équipé de manière conforme, il comprend :</t>
  </si>
  <si>
    <t>A</t>
  </si>
  <si>
    <t>Un lavabo fonctionnel (avec eau courante et système d'évacuation)</t>
  </si>
  <si>
    <t>B</t>
  </si>
  <si>
    <t>Du savon</t>
  </si>
  <si>
    <t>C</t>
  </si>
  <si>
    <t>Du papier jetable (essuie-main)</t>
  </si>
  <si>
    <t>D</t>
  </si>
  <si>
    <t>Une poubelle vidée réguliérement</t>
  </si>
  <si>
    <t>E</t>
  </si>
  <si>
    <t xml:space="preserve">Un porte vêtement </t>
  </si>
  <si>
    <t>F</t>
  </si>
  <si>
    <t xml:space="preserve">Une tenue et des chaussures propres, réservées à la zone d'élevage </t>
  </si>
  <si>
    <t xml:space="preserve">Avant de pénétrer dans une Unité de Production, je respecte les étapes suivantes : </t>
  </si>
  <si>
    <r>
      <t xml:space="preserve">J’enlève ma tenue civile et mes chaussures </t>
    </r>
    <r>
      <rPr>
        <b/>
        <u/>
        <sz val="14"/>
        <color rgb="FF000000"/>
        <rFont val="Arial"/>
        <family val="2"/>
      </rPr>
      <t>en zone sale</t>
    </r>
    <r>
      <rPr>
        <sz val="14"/>
        <color rgb="FF000000"/>
        <rFont val="Arial"/>
        <family val="2"/>
      </rPr>
      <t xml:space="preserve"> (ou zone civile)</t>
    </r>
  </si>
  <si>
    <t>Je me lave les mains avec du savon</t>
  </si>
  <si>
    <r>
      <t xml:space="preserve">Je mets une tenue et des bottes d'élevage </t>
    </r>
    <r>
      <rPr>
        <b/>
        <u/>
        <sz val="14"/>
        <color rgb="FF000000"/>
        <rFont val="Arial"/>
        <family val="2"/>
      </rPr>
      <t>en zone propre</t>
    </r>
    <r>
      <rPr>
        <sz val="14"/>
        <color rgb="FF000000"/>
        <rFont val="Arial"/>
        <family val="2"/>
      </rPr>
      <t xml:space="preserve"> (ou zone d'élevage)</t>
    </r>
  </si>
  <si>
    <t xml:space="preserve"> Je m’assure de la traçabilité sur mon exploitation en inscrivant sur la fiche d'élevage tous les visiteurs et intervenants extérieurs pénétrant sur le site d’exploitation </t>
  </si>
  <si>
    <t>LE NETTOYAGE ET LA DESINFECTION</t>
  </si>
  <si>
    <t xml:space="preserve">Après chaque départ des animaux, je respecte les étapes suivantes (si je fais réaliser les travaux de nettoyage et désinfection par un tiers, je vérifie que les étapes suivantes sont respectées) : </t>
  </si>
  <si>
    <t>Je vide les trémies et chaînes d’alimentation, les bacs et circuits d’abreuvement</t>
  </si>
  <si>
    <t>Je démonte et sors du bâtiment le matériel mobile</t>
  </si>
  <si>
    <t>Je détrempe le bâtiment à l'eau claire</t>
  </si>
  <si>
    <t xml:space="preserve">Je cure le bâtiment et évacue le fumier </t>
  </si>
  <si>
    <t>J’applique un détergent avec une pompe à haute pression ou un canon à mousse (si conforme à mon mode de production)</t>
  </si>
  <si>
    <t>Je décape et rince le bâtiment avec une pompe à moyenne pression et haut débit (du plafond vers le sol)</t>
  </si>
  <si>
    <t>G</t>
  </si>
  <si>
    <t>J’insiste sur les endroits les moins accessibles : caissons de ventilation, les trappes d’entrée d’air, les échangeurs de chaleur, …</t>
  </si>
  <si>
    <t>H</t>
  </si>
  <si>
    <t xml:space="preserve">Je vérifie systématiquement l’efficacité du nettoyage visuellement et laisse le temps nécessaire pour un séchage complet du bâtiment </t>
  </si>
  <si>
    <t>I</t>
  </si>
  <si>
    <t>Au moins une fois par an, je réalise un autocontrôle de ma procédure de désinfection par analyse (via des boites de contact, chiffonnettes, écouvillons, …)</t>
  </si>
  <si>
    <t>J</t>
  </si>
  <si>
    <t>Je pulvérise une solution désinfectante (en respectant les doses prescrites sur le produit)</t>
  </si>
  <si>
    <t>K</t>
  </si>
  <si>
    <t xml:space="preserve">Je nettoie et désinfecte le matériel mobile sur une aire stabilisée </t>
  </si>
  <si>
    <t>L</t>
  </si>
  <si>
    <t>Je nettoie et désinfecte les silos d’alimentation (utilisation d’une bougie fumigène ou thermo nébulisation)</t>
  </si>
  <si>
    <t>M</t>
  </si>
  <si>
    <t xml:space="preserve">Je nettoie et désinfecte le bac d’équarrissage </t>
  </si>
  <si>
    <t>N</t>
  </si>
  <si>
    <t xml:space="preserve">Je nettoie et désinfecte les circuits d’eau suivant le protocole préconisé par mon technicien et/ou mon vétérinaire </t>
  </si>
  <si>
    <t>Je réalise une dératisation du bâtiment, des silos d'alimentation, du hangar de stockage, …</t>
  </si>
  <si>
    <t>Je nettoie et désinfecte les abords du bâtiment et les zones les plus fréquentées (à la soude caustique ou à la chaux vive)</t>
  </si>
  <si>
    <t>Je nettoie et désinfecte le sas sanitaire (sol, matériel, tenues et bottes d'élevage)</t>
  </si>
  <si>
    <t>Je nettoie et désinfecte les véhicules de l'exploitation (sur l'aire de lavage)</t>
  </si>
  <si>
    <t xml:space="preserve">Je connais et j’applique la durée de vide sanitaire réglementaire </t>
  </si>
  <si>
    <t xml:space="preserve">Pour chacune des opérations de nettoyage et désinfection, j’utilise des produits bactéricides, fongicides et virucides et je respecte les quantités préconisées par le fournisseur </t>
  </si>
  <si>
    <t xml:space="preserve">J'utilise des eaux de surface pour réaliser le nettoyage et la désinfection </t>
  </si>
  <si>
    <t>Le matériel utilisé sur mon exploitation est dédié à une seule UP ou est systématiquement nettoyé et désinfecté entre chaque UP</t>
  </si>
  <si>
    <t>Je dispose d’un protocole de nettoyage et de désinfection pour le matériel utilisé en commun</t>
  </si>
  <si>
    <t xml:space="preserve">LA MORTALITE </t>
  </si>
  <si>
    <t>Je surveille quotidiennement mes animaux et signale à mon vétérinaire si je constate un taux de mortalité anormal</t>
  </si>
  <si>
    <t>Je ramasse quotidiennement les animaux morts</t>
  </si>
  <si>
    <t>Je transporte les animaux morts dans un sceau ou contenant hermétique afin d'éviter toute contamination</t>
  </si>
  <si>
    <t>Je tiens à jour ma fiche d'élevage en inscrivant le nombre de morts quotidiens</t>
  </si>
  <si>
    <t xml:space="preserve">Les cadavres sont collectés et conservés dans un équipement permettant leur conservation </t>
  </si>
  <si>
    <t>La veille ou le jour du passage du camion d'équarrissage, je transfère les cadavres vers le bac d'équarrissage fermé</t>
  </si>
  <si>
    <t xml:space="preserve">Je sais accéder aux bons d'équarrissage consultables sur internet </t>
  </si>
  <si>
    <t>GESTION DU LISIER</t>
  </si>
  <si>
    <t xml:space="preserve">Le lisier est géré : </t>
  </si>
  <si>
    <t>Sur mon exploitation</t>
  </si>
  <si>
    <t>Oui</t>
  </si>
  <si>
    <t>Chez un prêteur de terre ou dans un extérieur centre agréé</t>
  </si>
  <si>
    <t>Non</t>
  </si>
  <si>
    <t>Pour assainir le lisier, je réalise</t>
  </si>
  <si>
    <t>J'assure la traçabilité de mes expéditions de lisier</t>
  </si>
  <si>
    <t>Je respecte la réglementation vis-à-vis des distances de stockage minimales du lisier (en rapport aux zones conchylicoles, lieux de baignades, habitations, berges, cours d’eau, puits, forages, …)</t>
  </si>
  <si>
    <t>Je m'assure que le prêteur de terre ou le centre extérieur agréé respecte la réglementation en vigueur</t>
  </si>
  <si>
    <t>Je stocke et/ou j'épands du lisier sur mes/des parcours</t>
  </si>
  <si>
    <t xml:space="preserve">Je valide que le nettoyage et la désinfection du matériel utilisé pour le stockage, le transport, l’épandage et l’enfouissement du lisier soient bien réalisés avant et après chaque chantier </t>
  </si>
  <si>
    <t xml:space="preserve">J’assure la traçabilité de mes épandages </t>
  </si>
  <si>
    <r>
      <rPr>
        <b/>
        <u/>
        <sz val="14"/>
        <color rgb="FF000000"/>
        <rFont val="Calibri"/>
        <family val="2"/>
      </rPr>
      <t>Remarque</t>
    </r>
    <r>
      <rPr>
        <sz val="14"/>
        <color rgb="FF000000"/>
        <rFont val="Calibri"/>
        <family val="2"/>
      </rPr>
      <t xml:space="preserve"> : Veuillez compléter </t>
    </r>
    <r>
      <rPr>
        <b/>
        <u/>
        <sz val="14"/>
        <color rgb="FF000000"/>
        <rFont val="Calibri"/>
        <family val="2"/>
      </rPr>
      <t>UNIQUEMENT</t>
    </r>
    <r>
      <rPr>
        <b/>
        <sz val="14"/>
        <color rgb="FF000000"/>
        <rFont val="Calibri"/>
        <family val="2"/>
      </rPr>
      <t xml:space="preserve"> </t>
    </r>
    <r>
      <rPr>
        <u/>
        <sz val="14"/>
        <color rgb="FF000000"/>
        <rFont val="Calibri"/>
        <family val="2"/>
      </rPr>
      <t>la colonne qui vous concerne</t>
    </r>
    <r>
      <rPr>
        <sz val="14"/>
        <color rgb="FF000000"/>
        <rFont val="Calibri"/>
        <family val="2"/>
      </rPr>
      <t xml:space="preserve">, en fonction de si le fumier de votre exploitation est géré sur votre site ou en extérieur </t>
    </r>
  </si>
  <si>
    <r>
      <rPr>
        <b/>
        <u/>
        <sz val="14"/>
        <color rgb="FF000000"/>
        <rFont val="Calibri"/>
        <family val="2"/>
      </rPr>
      <t>Obligatoire</t>
    </r>
    <r>
      <rPr>
        <b/>
        <sz val="14"/>
        <color rgb="FF000000"/>
        <rFont val="Calibri"/>
        <family val="2"/>
      </rPr>
      <t xml:space="preserve"> : (Cocher OUI sur le paramètre qui vous concerne, en D5 ou H5)</t>
    </r>
  </si>
  <si>
    <t xml:space="preserve">LE SUIVI ADMINISTRATIF </t>
  </si>
  <si>
    <t xml:space="preserve">Je possède un plan de biosécurité adapté à mon exploitation </t>
  </si>
  <si>
    <t>Mon plan de biosécurité comprend :</t>
  </si>
  <si>
    <t xml:space="preserve">Un plan de circulation, avec au minimum : </t>
  </si>
  <si>
    <t>i</t>
  </si>
  <si>
    <t>La délimitation des zones publiques, professionnelles et les UP</t>
  </si>
  <si>
    <t>ii</t>
  </si>
  <si>
    <t>L'identification des aires de stationnement et de lavage</t>
  </si>
  <si>
    <t>iii</t>
  </si>
  <si>
    <t xml:space="preserve">Le sens de circulation </t>
  </si>
  <si>
    <t>La liste des personnes indispensables au fonctionnement des UP</t>
  </si>
  <si>
    <t>Le plan de gestion des flux dans l'espace et/ou dans le temps</t>
  </si>
  <si>
    <t>Les plans de nettoyage-désinfection et de vide sanitaire par UP</t>
  </si>
  <si>
    <t xml:space="preserve">Le plan de gestion des sous-produits animaux </t>
  </si>
  <si>
    <t>Le plan de lutte contre les nuisibles dont les rongeurs</t>
  </si>
  <si>
    <t>Le plan de protection vis-à-vis de l'avifaune sauvage</t>
  </si>
  <si>
    <t>L'attestation de formation biosécurité du détenteur des animaux d'élevage et du personnel permanent</t>
  </si>
  <si>
    <t xml:space="preserve">La traçabilité des interventions des équipes du personnel temporaire </t>
  </si>
  <si>
    <t xml:space="preserve">La traçabilité des bandes par UP (déclaration de mise en place, enregistrements de l'origine et de la destination). </t>
  </si>
  <si>
    <t>La traçabilité des auto-contrôles (nature et fréquences) de la mise en œuvre des procédures de nettoyage et désinfection</t>
  </si>
  <si>
    <t>Une évaluation des risques liés à la détention de volailles non commerciales ou d'oiseaux sauvages captifs</t>
  </si>
  <si>
    <t xml:space="preserve">BILAN </t>
  </si>
  <si>
    <t>Identifiant élevage (INSEE)</t>
  </si>
  <si>
    <t>INUAV</t>
  </si>
  <si>
    <t>Coordonnées engraisseur</t>
  </si>
  <si>
    <t>Nom auditeur</t>
  </si>
  <si>
    <t>Date visite 1</t>
  </si>
  <si>
    <r>
      <t xml:space="preserve">Date visite 2 </t>
    </r>
    <r>
      <rPr>
        <b/>
        <i/>
        <sz val="11"/>
        <color rgb="FFFFFFFF"/>
        <rFont val="Arial"/>
        <family val="2"/>
      </rPr>
      <t>(si présence d'items "Non conforme" en visite 1)*</t>
    </r>
  </si>
  <si>
    <t>A compléter si au moins un item est "NON CONFORME"</t>
  </si>
  <si>
    <t>Colonne2</t>
  </si>
  <si>
    <t>Colonne1</t>
  </si>
  <si>
    <t>NOTE</t>
  </si>
  <si>
    <t>TOTAL</t>
  </si>
  <si>
    <t>Calcul</t>
  </si>
  <si>
    <t>COMMENTAIRES (Visite 1)</t>
  </si>
  <si>
    <t xml:space="preserve">ENGAGEMENT </t>
  </si>
  <si>
    <t>EVOLUTION (Visite 2)</t>
  </si>
  <si>
    <t>CRITERES</t>
  </si>
  <si>
    <t>EVALUATION</t>
  </si>
  <si>
    <t>Explicitation obligatoire pour les items "NON CONFORME" et proposition d'un plan d'action (si nécessaire), par l'auditeur</t>
  </si>
  <si>
    <r>
      <t xml:space="preserve">Engagement </t>
    </r>
    <r>
      <rPr>
        <b/>
        <u/>
        <sz val="11"/>
        <color rgb="FFFFFFFF"/>
        <rFont val="Arial"/>
        <family val="2"/>
      </rPr>
      <t xml:space="preserve">de l'éleveur </t>
    </r>
    <r>
      <rPr>
        <b/>
        <sz val="11"/>
        <color rgb="FFFFFFFF"/>
        <rFont val="Arial"/>
        <family val="2"/>
      </rPr>
      <t xml:space="preserve">pour une mise en conformité des items "NON CONFORME" : </t>
    </r>
    <r>
      <rPr>
        <b/>
        <u/>
        <sz val="11"/>
        <color rgb="FFFFFFFF"/>
        <rFont val="Arial"/>
        <family val="2"/>
      </rPr>
      <t>OUI/NON, si OUI précisez un délai</t>
    </r>
  </si>
  <si>
    <r>
      <t xml:space="preserve">Spécifier si les points "NON CONFORME" ont été levés suite à la nouvelle visite effectuée, par l'auditeur                </t>
    </r>
    <r>
      <rPr>
        <i/>
        <sz val="11"/>
        <color rgb="FFFFFFFF"/>
        <rFont val="Arial"/>
        <family val="2"/>
      </rPr>
      <t>(*Renseigner la date de la visite 2)</t>
    </r>
  </si>
  <si>
    <t xml:space="preserve">LE FUMIER </t>
  </si>
  <si>
    <t>ADMINISTRATIF</t>
  </si>
  <si>
    <t>BILAN</t>
  </si>
  <si>
    <t xml:space="preserve">Plan de biosécurité </t>
  </si>
  <si>
    <t>Oui ou une seule UP</t>
  </si>
  <si>
    <t xml:space="preserve">Systématique ou une seule UP </t>
  </si>
  <si>
    <t xml:space="preserve">Systématique </t>
  </si>
  <si>
    <t>Oui ou les voies sont désinfectées</t>
  </si>
  <si>
    <t>Oui ou absence de basse-cour</t>
  </si>
  <si>
    <t xml:space="preserve">Toujours </t>
  </si>
  <si>
    <t>Régulièrement</t>
  </si>
  <si>
    <t>Elevage liberté</t>
  </si>
  <si>
    <t xml:space="preserve">Parfois </t>
  </si>
  <si>
    <t xml:space="preserve">Non </t>
  </si>
  <si>
    <t>Parfois</t>
  </si>
  <si>
    <t>Jamais</t>
  </si>
  <si>
    <t>Peux mieux faire</t>
  </si>
  <si>
    <t xml:space="preserve">Peux mieux faire </t>
  </si>
  <si>
    <t xml:space="preserve">Jamais </t>
  </si>
  <si>
    <t>Sas sanitaire</t>
  </si>
  <si>
    <t>Un banc ou une séparation physique</t>
  </si>
  <si>
    <t xml:space="preserve">Oui </t>
  </si>
  <si>
    <t>Parfois ou systématique</t>
  </si>
  <si>
    <t xml:space="preserve">Un marquage au sol ou Pas de séparation </t>
  </si>
  <si>
    <t>Nettoyage et Désinfection</t>
  </si>
  <si>
    <t>Systématique ou production bio</t>
  </si>
  <si>
    <t>Pas de matériel en commun</t>
  </si>
  <si>
    <t>Mortalité</t>
  </si>
  <si>
    <t xml:space="preserve">Les intrants </t>
  </si>
  <si>
    <t>Mon eau est déjà conforme</t>
  </si>
  <si>
    <t>Gestion du fumier</t>
  </si>
  <si>
    <t>Un assainissement naturel par un stockage minimum de 42 jours avant épandage</t>
  </si>
  <si>
    <t>Un chaulage</t>
  </si>
  <si>
    <t xml:space="preserve">Fumier envoyé en totalité à l'extérieur </t>
  </si>
  <si>
    <t xml:space="preserve">Un compostage </t>
  </si>
  <si>
    <t xml:space="preserve">Un envoi extérieur dans une usine de compostage agrée </t>
  </si>
  <si>
    <t>Je ne sais pas</t>
  </si>
  <si>
    <t>Un épandage avec enfouissement immédiat</t>
  </si>
  <si>
    <t>Un épandage immédiat sans enfouissement</t>
  </si>
  <si>
    <t>Un envoi chez un prêteur de terre qui épand et enfouit directement le fumier</t>
  </si>
  <si>
    <t>Parcours</t>
  </si>
  <si>
    <t>Toujours</t>
  </si>
  <si>
    <t>Aucune</t>
  </si>
  <si>
    <t>Je passe par le sas</t>
  </si>
  <si>
    <t>Entre chaque bande</t>
  </si>
  <si>
    <t>Absence de parcours</t>
  </si>
  <si>
    <t xml:space="preserve">Elevage en liberté </t>
  </si>
  <si>
    <t>Quelques unes</t>
  </si>
  <si>
    <t>Systématiquement</t>
  </si>
  <si>
    <t>Présence d'au moins un parcours</t>
  </si>
  <si>
    <t>Beaucoup</t>
  </si>
  <si>
    <t>Administratif</t>
  </si>
  <si>
    <t xml:space="preserve">Tous </t>
  </si>
  <si>
    <t xml:space="preserve">Certains </t>
  </si>
  <si>
    <t>Oui, mais pas à jour</t>
  </si>
  <si>
    <t>Aucun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</si>
</sst>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VRAI&quot;;&quot;VRAI&quot;;&quot;FAUX&quot;"/>
    <numFmt numFmtId="165" formatCode="0.0"/>
  </numFmts>
  <fonts count="68">
    <font>
      <sz val="11"/>
      <color rgb="FF000000"/>
      <name val="Calibri"/>
      <family val="2"/>
    </font>
    <font>
      <sz val="11"/>
      <color rgb="FF000000"/>
      <name val="Calibri"/>
      <family val="2"/>
    </font>
    <font>
      <b/>
      <sz val="11"/>
      <color rgb="FFFFFFFF"/>
      <name val="Calibri"/>
      <family val="2"/>
    </font>
    <font>
      <sz val="11"/>
      <color rgb="FF000000"/>
      <name val="Arial"/>
      <family val="2"/>
    </font>
    <font>
      <b/>
      <sz val="12"/>
      <color rgb="FFC65911"/>
      <name val="Arial"/>
      <family val="2"/>
    </font>
    <font>
      <sz val="14"/>
      <color rgb="FF000000"/>
      <name val="Arial"/>
      <family val="2"/>
    </font>
    <font>
      <sz val="11"/>
      <color rgb="FF000000"/>
      <name val="Pulse"/>
    </font>
    <font>
      <sz val="11"/>
      <color rgb="FF5B9BD5"/>
      <name val="Pulse"/>
    </font>
    <font>
      <sz val="11"/>
      <color rgb="FFFFFFFF"/>
      <name val="Pulse"/>
    </font>
    <font>
      <b/>
      <sz val="25"/>
      <color rgb="FF5B9BD5"/>
      <name val="Pulse"/>
    </font>
    <font>
      <b/>
      <sz val="12"/>
      <color rgb="FF5B9BD5"/>
      <name val="Pulse"/>
    </font>
    <font>
      <b/>
      <sz val="16"/>
      <color rgb="FF5B9BD5"/>
      <name val="Arial"/>
      <family val="2"/>
    </font>
    <font>
      <sz val="14"/>
      <color rgb="FF000000"/>
      <name val="Pulse"/>
    </font>
    <font>
      <sz val="14"/>
      <color rgb="FFFFFFFF"/>
      <name val="Pulse"/>
    </font>
    <font>
      <u/>
      <sz val="14"/>
      <color rgb="FF000000"/>
      <name val="Pulse"/>
    </font>
    <font>
      <b/>
      <sz val="14"/>
      <color rgb="FF000000"/>
      <name val="Pulse"/>
    </font>
    <font>
      <b/>
      <sz val="11"/>
      <color rgb="FF000000"/>
      <name val="Pulse"/>
    </font>
    <font>
      <sz val="11"/>
      <color rgb="FFFFC000"/>
      <name val="Arial"/>
      <family val="2"/>
    </font>
    <font>
      <b/>
      <sz val="25"/>
      <color rgb="FFFFC000"/>
      <name val="Arial"/>
      <family val="2"/>
    </font>
    <font>
      <b/>
      <sz val="12"/>
      <color rgb="FFFFC000"/>
      <name val="Arial"/>
      <family val="2"/>
    </font>
    <font>
      <b/>
      <sz val="11"/>
      <color rgb="FFFFC000"/>
      <name val="Arial"/>
      <family val="2"/>
    </font>
    <font>
      <b/>
      <sz val="14"/>
      <color rgb="FF000000"/>
      <name val="Arial"/>
      <family val="2"/>
    </font>
    <font>
      <b/>
      <sz val="11"/>
      <color rgb="FFED7D31"/>
      <name val="Arial"/>
      <family val="2"/>
    </font>
    <font>
      <b/>
      <u/>
      <sz val="14"/>
      <color rgb="FF000000"/>
      <name val="Arial"/>
      <family val="2"/>
    </font>
    <font>
      <sz val="11"/>
      <color rgb="FFFF0000"/>
      <name val="Arial"/>
      <family val="2"/>
    </font>
    <font>
      <b/>
      <sz val="25"/>
      <color rgb="FF92D050"/>
      <name val="Arial"/>
      <family val="2"/>
    </font>
    <font>
      <b/>
      <sz val="12"/>
      <color rgb="FF92D050"/>
      <name val="Arial"/>
      <family val="2"/>
    </font>
    <font>
      <b/>
      <sz val="11"/>
      <color rgb="FF375623"/>
      <name val="Arial"/>
      <family val="2"/>
    </font>
    <font>
      <b/>
      <sz val="11"/>
      <color rgb="FF70AD47"/>
      <name val="Arial"/>
      <family val="2"/>
    </font>
    <font>
      <sz val="11"/>
      <color rgb="FFFFFFFF"/>
      <name val="Arial"/>
      <family val="2"/>
    </font>
    <font>
      <b/>
      <sz val="25"/>
      <color rgb="FF552579"/>
      <name val="Arial"/>
      <family val="2"/>
    </font>
    <font>
      <b/>
      <sz val="12"/>
      <color rgb="FF552579"/>
      <name val="Arial"/>
      <family val="2"/>
    </font>
    <font>
      <b/>
      <sz val="11"/>
      <color rgb="FF552579"/>
      <name val="Arial"/>
      <family val="2"/>
    </font>
    <font>
      <i/>
      <sz val="11"/>
      <color rgb="FF000000"/>
      <name val="Arial"/>
      <family val="2"/>
    </font>
    <font>
      <b/>
      <i/>
      <sz val="11"/>
      <color rgb="FF552579"/>
      <name val="Arial"/>
      <family val="2"/>
    </font>
    <font>
      <i/>
      <sz val="14"/>
      <color rgb="FF000000"/>
      <name val="Arial"/>
      <family val="2"/>
    </font>
    <font>
      <i/>
      <sz val="11"/>
      <color rgb="FF000000"/>
      <name val="Calibri"/>
      <family val="2"/>
    </font>
    <font>
      <b/>
      <sz val="14"/>
      <color rgb="FFFFFFFF"/>
      <name val="Arial"/>
      <family val="2"/>
    </font>
    <font>
      <b/>
      <sz val="22"/>
      <color rgb="FF525252"/>
      <name val="Arial"/>
      <family val="2"/>
    </font>
    <font>
      <b/>
      <sz val="18"/>
      <color rgb="FFFFFFFF"/>
      <name val="Arial"/>
      <family val="2"/>
    </font>
    <font>
      <b/>
      <sz val="15"/>
      <color rgb="FFFFFFFF"/>
      <name val="Arial"/>
      <family val="2"/>
    </font>
    <font>
      <b/>
      <sz val="22"/>
      <color rgb="FF000000"/>
      <name val="Arial"/>
      <family val="2"/>
    </font>
    <font>
      <b/>
      <sz val="14"/>
      <color rgb="FF525252"/>
      <name val="Arial"/>
      <family val="2"/>
    </font>
    <font>
      <sz val="12"/>
      <color rgb="FF000000"/>
      <name val="Arial"/>
      <family val="2"/>
    </font>
    <font>
      <sz val="14"/>
      <color rgb="FF000000"/>
      <name val="Calibri"/>
      <family val="2"/>
    </font>
    <font>
      <b/>
      <u/>
      <sz val="14"/>
      <color rgb="FF000000"/>
      <name val="Calibri"/>
      <family val="2"/>
    </font>
    <font>
      <b/>
      <sz val="14"/>
      <color rgb="FF000000"/>
      <name val="Calibri"/>
      <family val="2"/>
    </font>
    <font>
      <u/>
      <sz val="14"/>
      <color rgb="FF000000"/>
      <name val="Calibri"/>
      <family val="2"/>
    </font>
    <font>
      <b/>
      <sz val="22"/>
      <color rgb="FF552579"/>
      <name val="Arial"/>
      <family val="2"/>
    </font>
    <font>
      <i/>
      <sz val="12"/>
      <color rgb="FF552579"/>
      <name val="Arial"/>
      <family val="2"/>
    </font>
    <font>
      <b/>
      <i/>
      <sz val="12"/>
      <color rgb="FF552579"/>
      <name val="Arial"/>
      <family val="2"/>
    </font>
    <font>
      <b/>
      <i/>
      <sz val="12"/>
      <color rgb="FF000000"/>
      <name val="Arial"/>
      <family val="2"/>
    </font>
    <font>
      <i/>
      <sz val="12"/>
      <color rgb="FF000000"/>
      <name val="Arial"/>
      <family val="2"/>
    </font>
    <font>
      <sz val="12"/>
      <color rgb="FF552579"/>
      <name val="Arial"/>
      <family val="2"/>
    </font>
    <font>
      <sz val="14"/>
      <color rgb="FF525252"/>
      <name val="Arial"/>
      <family val="2"/>
    </font>
    <font>
      <u/>
      <sz val="12"/>
      <color rgb="FF000000"/>
      <name val="Arial"/>
      <family val="2"/>
    </font>
    <font>
      <sz val="22"/>
      <color rgb="FFFFFFFF"/>
      <name val="Arial"/>
      <family val="2"/>
    </font>
    <font>
      <b/>
      <sz val="11"/>
      <color rgb="FF000000"/>
      <name val="Arial"/>
      <family val="2"/>
    </font>
    <font>
      <b/>
      <sz val="11"/>
      <color rgb="FFFFFFFF"/>
      <name val="Arial"/>
      <family val="2"/>
    </font>
    <font>
      <b/>
      <i/>
      <sz val="11"/>
      <color rgb="FFFFFFFF"/>
      <name val="Arial"/>
      <family val="2"/>
    </font>
    <font>
      <b/>
      <sz val="1"/>
      <color rgb="FFFFFFFF"/>
      <name val="Arial"/>
      <family val="2"/>
    </font>
    <font>
      <b/>
      <sz val="10"/>
      <color rgb="FFFFFFFF"/>
      <name val="Arial"/>
      <family val="2"/>
    </font>
    <font>
      <b/>
      <u/>
      <sz val="11"/>
      <color rgb="FFFFFFFF"/>
      <name val="Arial"/>
      <family val="2"/>
    </font>
    <font>
      <i/>
      <sz val="11"/>
      <color rgb="FFFFFFFF"/>
      <name val="Arial"/>
      <family val="2"/>
    </font>
    <font>
      <b/>
      <sz val="10"/>
      <color rgb="FF000000"/>
      <name val="Arial"/>
      <family val="2"/>
    </font>
    <font>
      <b/>
      <i/>
      <sz val="10"/>
      <color rgb="FF000000"/>
      <name val="Arial"/>
      <family val="2"/>
    </font>
    <font>
      <b/>
      <i/>
      <sz val="14"/>
      <color rgb="FF000000"/>
      <name val="Arial"/>
      <family val="2"/>
    </font>
    <font>
      <b/>
      <sz val="11"/>
      <color rgb="FF000000"/>
      <name val="Calibri"/>
      <family val="2"/>
    </font>
  </fonts>
  <fills count="19">
    <fill>
      <patternFill patternType="none"/>
    </fill>
    <fill>
      <patternFill patternType="gray125"/>
    </fill>
    <fill>
      <patternFill patternType="solid">
        <fgColor rgb="FFFFC000"/>
        <bgColor rgb="FFFFC000"/>
      </patternFill>
    </fill>
    <fill>
      <patternFill patternType="solid">
        <fgColor rgb="FF00B050"/>
        <bgColor rgb="FF00B050"/>
      </patternFill>
    </fill>
    <fill>
      <patternFill patternType="solid">
        <fgColor rgb="FFFF0000"/>
        <bgColor rgb="FFFF0000"/>
      </patternFill>
    </fill>
    <fill>
      <patternFill patternType="solid">
        <fgColor rgb="FF92D050"/>
        <bgColor rgb="FF92D050"/>
      </patternFill>
    </fill>
    <fill>
      <patternFill patternType="solid">
        <fgColor rgb="FFFFFFFF"/>
        <bgColor rgb="FFFFFFFF"/>
      </patternFill>
    </fill>
    <fill>
      <patternFill patternType="solid">
        <fgColor rgb="FF5B9BD5"/>
        <bgColor rgb="FF5B9BD5"/>
      </patternFill>
    </fill>
    <fill>
      <patternFill patternType="solid">
        <fgColor rgb="FFFFF2CC"/>
        <bgColor rgb="FFFFF2CC"/>
      </patternFill>
    </fill>
    <fill>
      <patternFill patternType="solid">
        <fgColor rgb="FFE2EFDA"/>
        <bgColor rgb="FFE2EFDA"/>
      </patternFill>
    </fill>
    <fill>
      <patternFill patternType="solid">
        <fgColor rgb="FF552579"/>
        <bgColor rgb="FF552579"/>
      </patternFill>
    </fill>
    <fill>
      <patternFill patternType="solid">
        <fgColor rgb="FF44546A"/>
        <bgColor rgb="FF44546A"/>
      </patternFill>
    </fill>
    <fill>
      <patternFill patternType="solid">
        <fgColor rgb="FFED7D31"/>
        <bgColor rgb="FFED7D31"/>
      </patternFill>
    </fill>
    <fill>
      <patternFill patternType="solid">
        <fgColor rgb="FFD9D9D9"/>
        <bgColor rgb="FFD9D9D9"/>
      </patternFill>
    </fill>
    <fill>
      <patternFill patternType="solid">
        <fgColor rgb="FF203764"/>
        <bgColor rgb="FF203764"/>
      </patternFill>
    </fill>
    <fill>
      <patternFill patternType="solid">
        <fgColor rgb="FF4472C4"/>
        <bgColor rgb="FF4472C4"/>
      </patternFill>
    </fill>
    <fill>
      <patternFill patternType="solid">
        <fgColor rgb="FF525252"/>
        <bgColor rgb="FF525252"/>
      </patternFill>
    </fill>
    <fill>
      <patternFill patternType="solid">
        <fgColor rgb="FFE7E6E6"/>
        <bgColor rgb="FFE7E6E6"/>
      </patternFill>
    </fill>
    <fill>
      <patternFill patternType="solid">
        <fgColor rgb="FFFFFF00"/>
        <bgColor rgb="FFFFFF00"/>
      </patternFill>
    </fill>
  </fills>
  <borders count="5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top/>
      <bottom style="thin">
        <color rgb="FF0000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style="medium">
        <color rgb="FF70AD47"/>
      </left>
      <right style="medium">
        <color rgb="FF70AD47"/>
      </right>
      <top style="medium">
        <color rgb="FF70AD47"/>
      </top>
      <bottom style="thin">
        <color rgb="FF000000"/>
      </bottom>
      <diagonal/>
    </border>
    <border>
      <left style="medium">
        <color rgb="FF70AD47"/>
      </left>
      <right/>
      <top style="medium">
        <color rgb="FF70AD47"/>
      </top>
      <bottom style="thin">
        <color rgb="FF000000"/>
      </bottom>
      <diagonal/>
    </border>
    <border>
      <left style="medium">
        <color rgb="FF70AD47"/>
      </left>
      <right/>
      <top style="medium">
        <color rgb="FF70AD47"/>
      </top>
      <bottom style="medium">
        <color rgb="FF70AD47"/>
      </bottom>
      <diagonal/>
    </border>
    <border>
      <left/>
      <right/>
      <top style="medium">
        <color rgb="FF70AD47"/>
      </top>
      <bottom style="medium">
        <color rgb="FF70AD47"/>
      </bottom>
      <diagonal/>
    </border>
    <border>
      <left/>
      <right style="thin">
        <color rgb="FF70AD47"/>
      </right>
      <top style="medium">
        <color rgb="FF70AD47"/>
      </top>
      <bottom style="medium">
        <color rgb="FF70AD47"/>
      </bottom>
      <diagonal/>
    </border>
    <border>
      <left/>
      <right/>
      <top style="medium">
        <color rgb="FF7030A0"/>
      </top>
      <bottom style="thin">
        <color rgb="FF00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thin">
        <color rgb="FF7030A0"/>
      </right>
      <top style="medium">
        <color rgb="FF7030A0"/>
      </top>
      <bottom style="medium">
        <color rgb="FF7030A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medium">
        <color rgb="FF552579"/>
      </left>
      <right style="medium">
        <color rgb="FF552579"/>
      </right>
      <top style="medium">
        <color rgb="FF552579"/>
      </top>
      <bottom style="medium">
        <color rgb="FF552579"/>
      </bottom>
      <diagonal/>
    </border>
    <border>
      <left style="medium">
        <color rgb="FF552579"/>
      </left>
      <right/>
      <top style="medium">
        <color rgb="FF552579"/>
      </top>
      <bottom style="medium">
        <color rgb="FF552579"/>
      </bottom>
      <diagonal/>
    </border>
    <border>
      <left/>
      <right/>
      <top style="medium">
        <color rgb="FF000000"/>
      </top>
      <bottom style="medium">
        <color rgb="FF000000"/>
      </bottom>
      <diagonal/>
    </border>
  </borders>
  <cellStyleXfs count="13">
    <xf numFmtId="0" fontId="0" fillId="0" borderId="0"/>
    <xf numFmtId="0" fontId="2" fillId="2" borderId="0" applyNumberFormat="0" applyBorder="0" applyProtection="0"/>
    <xf numFmtId="0" fontId="1" fillId="3" borderId="0" applyNumberFormat="0" applyFont="0" applyBorder="0" applyAlignment="0" applyProtection="0"/>
    <xf numFmtId="0" fontId="1" fillId="0" borderId="0" applyNumberFormat="0" applyFont="0" applyFill="0" applyBorder="0" applyAlignment="0" applyProtection="0"/>
    <xf numFmtId="0" fontId="2" fillId="4" borderId="0" applyNumberFormat="0" applyBorder="0" applyAlignment="0" applyProtection="0"/>
    <xf numFmtId="0" fontId="2" fillId="4" borderId="0" applyNumberFormat="0" applyBorder="0" applyProtection="0"/>
    <xf numFmtId="0" fontId="2" fillId="5" borderId="0" applyNumberFormat="0" applyBorder="0" applyProtection="0"/>
    <xf numFmtId="0" fontId="1" fillId="0" borderId="0" applyNumberFormat="0" applyFont="0" applyFill="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1" fillId="4" borderId="0" applyNumberFormat="0" applyFont="0" applyBorder="0" applyAlignment="0" applyProtection="0"/>
  </cellStyleXfs>
  <cellXfs count="204">
    <xf numFmtId="0" fontId="0" fillId="0" borderId="0" xfId="0"/>
    <xf numFmtId="0" fontId="0" fillId="6" borderId="0" xfId="0" applyFill="1"/>
    <xf numFmtId="0" fontId="3" fillId="6" borderId="0" xfId="0" applyFont="1" applyFill="1" applyProtection="1"/>
    <xf numFmtId="0" fontId="3" fillId="6" borderId="1" xfId="0" applyFont="1" applyFill="1" applyBorder="1" applyProtection="1"/>
    <xf numFmtId="0" fontId="3" fillId="6" borderId="2" xfId="0" applyFont="1" applyFill="1" applyBorder="1" applyProtection="1"/>
    <xf numFmtId="0" fontId="3" fillId="6" borderId="3" xfId="0" applyFont="1" applyFill="1" applyBorder="1" applyProtection="1"/>
    <xf numFmtId="0" fontId="3" fillId="6" borderId="4" xfId="0" applyFont="1" applyFill="1" applyBorder="1" applyProtection="1"/>
    <xf numFmtId="0" fontId="3" fillId="6" borderId="5" xfId="0" applyFont="1" applyFill="1" applyBorder="1" applyProtection="1"/>
    <xf numFmtId="0" fontId="3" fillId="0" borderId="0" xfId="0" applyFont="1" applyProtection="1"/>
    <xf numFmtId="0" fontId="5" fillId="6" borderId="4" xfId="0" applyFont="1" applyFill="1" applyBorder="1" applyAlignment="1" applyProtection="1">
      <alignment horizontal="justify" vertical="center"/>
    </xf>
    <xf numFmtId="0" fontId="3" fillId="0" borderId="0" xfId="0" applyFont="1"/>
    <xf numFmtId="0" fontId="3" fillId="6" borderId="6" xfId="0" applyFont="1" applyFill="1" applyBorder="1" applyProtection="1"/>
    <xf numFmtId="0" fontId="3" fillId="6" borderId="7" xfId="0" applyFont="1" applyFill="1" applyBorder="1" applyProtection="1"/>
    <xf numFmtId="0" fontId="3" fillId="6" borderId="8" xfId="0" applyFont="1" applyFill="1" applyBorder="1" applyProtection="1"/>
    <xf numFmtId="0" fontId="4" fillId="6" borderId="4" xfId="0" applyFont="1" applyFill="1" applyBorder="1" applyAlignment="1" applyProtection="1">
      <alignment horizontal="center"/>
    </xf>
    <xf numFmtId="0" fontId="0" fillId="6" borderId="4" xfId="0" applyFill="1" applyBorder="1"/>
    <xf numFmtId="0" fontId="6" fillId="6" borderId="0" xfId="0" applyFont="1" applyFill="1" applyAlignment="1" applyProtection="1">
      <alignment vertical="center"/>
      <protection locked="0"/>
    </xf>
    <xf numFmtId="0" fontId="7" fillId="6" borderId="0" xfId="0" applyFont="1" applyFill="1" applyAlignment="1" applyProtection="1">
      <alignment horizontal="center" vertical="center"/>
      <protection locked="0"/>
    </xf>
    <xf numFmtId="0" fontId="8" fillId="6" borderId="0" xfId="0" applyFont="1" applyFill="1" applyAlignment="1" applyProtection="1">
      <alignment horizontal="center" vertical="center"/>
      <protection locked="0"/>
    </xf>
    <xf numFmtId="0" fontId="9" fillId="6" borderId="0" xfId="0" applyFont="1" applyFill="1" applyAlignment="1" applyProtection="1">
      <alignment vertical="center"/>
      <protection locked="0"/>
    </xf>
    <xf numFmtId="0" fontId="9" fillId="6" borderId="9"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6" fillId="0" borderId="0" xfId="0" applyFont="1" applyAlignment="1" applyProtection="1">
      <alignment vertical="center"/>
      <protection locked="0"/>
    </xf>
    <xf numFmtId="0" fontId="0" fillId="0" borderId="0" xfId="0" applyProtection="1">
      <protection locked="0"/>
    </xf>
    <xf numFmtId="0" fontId="11" fillId="6" borderId="12" xfId="0" applyFont="1" applyFill="1" applyBorder="1" applyAlignment="1" applyProtection="1">
      <alignment horizontal="center" vertical="center"/>
      <protection locked="0"/>
    </xf>
    <xf numFmtId="0" fontId="12" fillId="6" borderId="12" xfId="0" applyFont="1" applyFill="1" applyBorder="1" applyAlignment="1" applyProtection="1">
      <alignment horizontal="justify" vertical="center"/>
      <protection locked="0"/>
    </xf>
    <xf numFmtId="0" fontId="12" fillId="0" borderId="13" xfId="0" applyFont="1" applyBorder="1" applyAlignment="1" applyProtection="1">
      <alignment horizontal="center" vertical="center"/>
      <protection locked="0"/>
    </xf>
    <xf numFmtId="165" fontId="12" fillId="6" borderId="14" xfId="0" applyNumberFormat="1" applyFont="1" applyFill="1" applyBorder="1" applyAlignment="1" applyProtection="1">
      <alignment horizontal="center" vertical="center"/>
      <protection locked="0"/>
    </xf>
    <xf numFmtId="165" fontId="12" fillId="6" borderId="0" xfId="0" applyNumberFormat="1" applyFont="1" applyFill="1" applyAlignment="1" applyProtection="1">
      <alignment horizontal="center" vertical="center"/>
      <protection locked="0"/>
    </xf>
    <xf numFmtId="0" fontId="12" fillId="0" borderId="12" xfId="0" applyFont="1" applyBorder="1" applyAlignment="1" applyProtection="1">
      <alignment horizontal="center" vertical="center"/>
      <protection locked="0"/>
    </xf>
    <xf numFmtId="164" fontId="13" fillId="6" borderId="12" xfId="0" applyNumberFormat="1" applyFont="1" applyFill="1" applyBorder="1" applyAlignment="1" applyProtection="1">
      <alignment horizontal="center" vertical="center"/>
      <protection locked="0"/>
    </xf>
    <xf numFmtId="164" fontId="13" fillId="6" borderId="13" xfId="0" applyNumberFormat="1" applyFont="1" applyFill="1" applyBorder="1" applyAlignment="1" applyProtection="1">
      <alignment horizontal="center" vertical="center"/>
      <protection locked="0"/>
    </xf>
    <xf numFmtId="165" fontId="12" fillId="6" borderId="15" xfId="0" applyNumberFormat="1" applyFont="1" applyFill="1" applyBorder="1" applyAlignment="1" applyProtection="1">
      <alignment horizontal="center" vertical="center"/>
      <protection locked="0"/>
    </xf>
    <xf numFmtId="0" fontId="13" fillId="6" borderId="13" xfId="0"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center" vertical="center"/>
      <protection locked="0"/>
    </xf>
    <xf numFmtId="0" fontId="12" fillId="0" borderId="0" xfId="0" applyFont="1" applyFill="1" applyAlignment="1" applyProtection="1">
      <alignment horizontal="justify" vertical="center"/>
      <protection locked="0"/>
    </xf>
    <xf numFmtId="0" fontId="8"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165" fontId="12" fillId="0" borderId="0" xfId="0" applyNumberFormat="1" applyFont="1" applyFill="1" applyAlignment="1" applyProtection="1">
      <alignment horizontal="center" vertical="center"/>
      <protection locked="0"/>
    </xf>
    <xf numFmtId="0" fontId="0" fillId="0" borderId="0" xfId="0" applyFill="1" applyProtection="1">
      <protection locked="0"/>
    </xf>
    <xf numFmtId="0" fontId="7" fillId="7" borderId="16" xfId="0" applyFont="1" applyFill="1" applyBorder="1" applyAlignment="1" applyProtection="1">
      <alignment horizontal="center" vertical="center"/>
      <protection locked="0"/>
    </xf>
    <xf numFmtId="0" fontId="15" fillId="7" borderId="17" xfId="0" applyFont="1" applyFill="1" applyBorder="1" applyAlignment="1" applyProtection="1">
      <alignment horizontal="center" vertical="center"/>
      <protection locked="0"/>
    </xf>
    <xf numFmtId="165" fontId="15" fillId="7" borderId="17" xfId="0" applyNumberFormat="1" applyFont="1" applyFill="1" applyBorder="1" applyAlignment="1" applyProtection="1">
      <alignment horizontal="center" vertical="center"/>
      <protection locked="0"/>
    </xf>
    <xf numFmtId="0" fontId="15" fillId="6" borderId="17"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2" fillId="6" borderId="0" xfId="0" applyFont="1" applyFill="1" applyAlignment="1" applyProtection="1">
      <alignment horizontal="center" vertical="center"/>
      <protection locked="0"/>
    </xf>
    <xf numFmtId="0" fontId="16" fillId="6" borderId="0" xfId="0" applyFont="1" applyFill="1" applyAlignment="1" applyProtection="1">
      <alignment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0" fontId="3" fillId="6" borderId="0" xfId="0" applyFont="1" applyFill="1" applyAlignment="1" applyProtection="1">
      <alignment vertical="center"/>
      <protection locked="0"/>
    </xf>
    <xf numFmtId="0" fontId="17" fillId="6" borderId="0" xfId="0" applyFont="1" applyFill="1" applyAlignment="1" applyProtection="1">
      <alignment horizontal="center" vertical="center"/>
      <protection locked="0"/>
    </xf>
    <xf numFmtId="0" fontId="3" fillId="6" borderId="0" xfId="0" applyFont="1" applyFill="1" applyAlignment="1" applyProtection="1">
      <alignment horizontal="center" vertical="center"/>
      <protection locked="0"/>
    </xf>
    <xf numFmtId="0" fontId="18" fillId="6" borderId="9"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20" fillId="6" borderId="12" xfId="0" applyFont="1" applyFill="1" applyBorder="1" applyAlignment="1" applyProtection="1">
      <alignment horizontal="center" vertical="center"/>
      <protection locked="0"/>
    </xf>
    <xf numFmtId="0" fontId="12" fillId="6" borderId="13" xfId="0" applyFont="1" applyFill="1" applyBorder="1" applyAlignment="1" applyProtection="1">
      <alignment vertical="center"/>
      <protection locked="0"/>
    </xf>
    <xf numFmtId="0" fontId="5"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0" fillId="6" borderId="13" xfId="0" applyFont="1" applyFill="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21" fillId="8" borderId="13" xfId="0" applyFont="1" applyFill="1" applyBorder="1" applyAlignment="1" applyProtection="1">
      <alignment horizontal="justify" vertical="center"/>
      <protection locked="0"/>
    </xf>
    <xf numFmtId="0" fontId="5" fillId="8" borderId="13" xfId="0" applyFont="1" applyFill="1" applyBorder="1" applyAlignment="1" applyProtection="1">
      <alignment horizontal="center" vertical="center"/>
      <protection locked="0"/>
    </xf>
    <xf numFmtId="0" fontId="5" fillId="8" borderId="13" xfId="0" applyFont="1" applyFill="1" applyBorder="1" applyAlignment="1" applyProtection="1">
      <alignment vertical="center"/>
      <protection locked="0"/>
    </xf>
    <xf numFmtId="0" fontId="22" fillId="6" borderId="13" xfId="0" applyFont="1" applyFill="1" applyBorder="1" applyAlignment="1" applyProtection="1">
      <alignment horizontal="center" vertical="center"/>
      <protection locked="0"/>
    </xf>
    <xf numFmtId="0" fontId="5" fillId="6" borderId="13" xfId="0" applyFont="1" applyFill="1" applyBorder="1" applyAlignment="1" applyProtection="1">
      <alignment horizontal="center" vertical="center"/>
      <protection locked="0"/>
    </xf>
    <xf numFmtId="0" fontId="5" fillId="8" borderId="18" xfId="0" applyFont="1" applyFill="1" applyBorder="1" applyAlignment="1" applyProtection="1">
      <alignment horizontal="center" vertical="center"/>
      <protection locked="0"/>
    </xf>
    <xf numFmtId="0" fontId="5" fillId="0" borderId="13" xfId="0" applyFont="1" applyBorder="1" applyAlignment="1" applyProtection="1">
      <alignment horizontal="justify" vertical="center"/>
      <protection locked="0"/>
    </xf>
    <xf numFmtId="0" fontId="24" fillId="6" borderId="0" xfId="0" applyFont="1" applyFill="1" applyAlignment="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center"/>
      <protection locked="0"/>
    </xf>
    <xf numFmtId="0" fontId="24" fillId="6" borderId="0" xfId="0" applyFont="1" applyFill="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8" fillId="6" borderId="9" xfId="0" applyFont="1" applyFill="1" applyBorder="1" applyAlignment="1" applyProtection="1">
      <alignment horizontal="center" vertical="center"/>
      <protection locked="0"/>
    </xf>
    <xf numFmtId="0" fontId="26" fillId="6" borderId="22" xfId="0" applyFont="1" applyFill="1" applyBorder="1" applyAlignment="1" applyProtection="1">
      <alignment horizontal="center" vertical="center"/>
      <protection locked="0"/>
    </xf>
    <xf numFmtId="0" fontId="25" fillId="6" borderId="22" xfId="0" applyFont="1" applyFill="1" applyBorder="1" applyAlignment="1" applyProtection="1">
      <alignment horizontal="center" vertical="center"/>
      <protection locked="0"/>
    </xf>
    <xf numFmtId="0" fontId="27" fillId="6" borderId="13" xfId="0" applyFont="1" applyFill="1" applyBorder="1" applyAlignment="1" applyProtection="1">
      <alignment horizontal="center" vertical="center"/>
      <protection locked="0"/>
    </xf>
    <xf numFmtId="0" fontId="21" fillId="9" borderId="13" xfId="0" applyFont="1" applyFill="1" applyBorder="1" applyAlignment="1" applyProtection="1">
      <alignment horizontal="justify" vertical="center"/>
      <protection locked="0"/>
    </xf>
    <xf numFmtId="0" fontId="5" fillId="9" borderId="13" xfId="0" applyFont="1" applyFill="1" applyBorder="1" applyAlignment="1" applyProtection="1">
      <alignment vertical="center"/>
      <protection locked="0"/>
    </xf>
    <xf numFmtId="0" fontId="5" fillId="9" borderId="13" xfId="0" applyFont="1" applyFill="1" applyBorder="1" applyAlignment="1" applyProtection="1">
      <alignment horizontal="center" vertical="center"/>
      <protection locked="0"/>
    </xf>
    <xf numFmtId="0" fontId="28" fillId="6" borderId="13" xfId="0" applyFont="1" applyFill="1" applyBorder="1" applyAlignment="1" applyProtection="1">
      <alignment horizontal="center" vertical="center"/>
      <protection locked="0"/>
    </xf>
    <xf numFmtId="0" fontId="5" fillId="0" borderId="15" xfId="0" applyFont="1" applyBorder="1" applyAlignment="1" applyProtection="1">
      <alignment horizontal="justify" vertical="center"/>
      <protection locked="0"/>
    </xf>
    <xf numFmtId="0" fontId="5" fillId="0" borderId="13"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5" fillId="6" borderId="13" xfId="0" applyFont="1" applyFill="1" applyBorder="1" applyAlignment="1" applyProtection="1">
      <alignment horizontal="justify" vertical="center"/>
      <protection locked="0"/>
    </xf>
    <xf numFmtId="0" fontId="28" fillId="0" borderId="13" xfId="0" applyFont="1" applyBorder="1" applyAlignment="1" applyProtection="1">
      <alignment horizontal="center" vertical="center"/>
      <protection locked="0"/>
    </xf>
    <xf numFmtId="0" fontId="5" fillId="0" borderId="15" xfId="0" applyFont="1" applyFill="1" applyBorder="1" applyAlignment="1" applyProtection="1">
      <alignment horizontal="justify" vertical="center"/>
      <protection locked="0"/>
    </xf>
    <xf numFmtId="0" fontId="5" fillId="0" borderId="0" xfId="0" applyFont="1" applyAlignment="1" applyProtection="1">
      <alignment horizontal="justify" vertical="center"/>
      <protection locked="0"/>
    </xf>
    <xf numFmtId="0" fontId="3" fillId="0" borderId="0" xfId="0" applyFont="1" applyAlignment="1" applyProtection="1">
      <alignment horizontal="center"/>
      <protection locked="0"/>
    </xf>
    <xf numFmtId="0" fontId="3" fillId="5" borderId="23"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25" fillId="6" borderId="21" xfId="0" applyFont="1" applyFill="1" applyBorder="1" applyAlignment="1" applyProtection="1">
      <alignment horizontal="center" vertical="center"/>
      <protection locked="0"/>
    </xf>
    <xf numFmtId="0" fontId="29" fillId="6" borderId="0" xfId="0" applyFont="1" applyFill="1" applyAlignment="1" applyProtection="1">
      <alignment horizontal="center" vertical="center"/>
      <protection locked="0"/>
    </xf>
    <xf numFmtId="0" fontId="30" fillId="6" borderId="9" xfId="0" applyFont="1" applyFill="1" applyBorder="1" applyAlignment="1" applyProtection="1">
      <alignment horizontal="center" vertical="center"/>
      <protection locked="0"/>
    </xf>
    <xf numFmtId="0" fontId="31" fillId="6" borderId="9" xfId="0" applyFont="1" applyFill="1" applyBorder="1" applyAlignment="1" applyProtection="1">
      <alignment horizontal="center" vertical="center"/>
      <protection locked="0"/>
    </xf>
    <xf numFmtId="0" fontId="21" fillId="6" borderId="0" xfId="0" applyFont="1" applyFill="1" applyAlignment="1" applyProtection="1">
      <alignment horizontal="center" vertical="center"/>
      <protection locked="0"/>
    </xf>
    <xf numFmtId="0" fontId="32" fillId="6" borderId="13" xfId="0" applyFont="1" applyFill="1" applyBorder="1" applyAlignment="1" applyProtection="1">
      <alignment horizontal="center" vertical="center"/>
      <protection locked="0"/>
    </xf>
    <xf numFmtId="0" fontId="5" fillId="6" borderId="26" xfId="0" applyFont="1" applyFill="1" applyBorder="1" applyAlignment="1" applyProtection="1">
      <alignment horizontal="center" vertical="center"/>
      <protection locked="0"/>
    </xf>
    <xf numFmtId="0" fontId="33" fillId="0" borderId="0" xfId="0" applyFont="1" applyAlignment="1" applyProtection="1">
      <alignment vertical="center"/>
      <protection locked="0"/>
    </xf>
    <xf numFmtId="0" fontId="34" fillId="6" borderId="13" xfId="0" applyFont="1" applyFill="1" applyBorder="1" applyAlignment="1" applyProtection="1">
      <alignment horizontal="center" vertical="center"/>
      <protection locked="0"/>
    </xf>
    <xf numFmtId="0" fontId="35" fillId="6" borderId="26" xfId="0" applyFont="1" applyFill="1" applyBorder="1" applyAlignment="1" applyProtection="1">
      <alignment horizontal="center" vertical="center"/>
      <protection locked="0"/>
    </xf>
    <xf numFmtId="0" fontId="33" fillId="6" borderId="0" xfId="0" applyFont="1" applyFill="1" applyAlignment="1" applyProtection="1">
      <alignment vertical="center"/>
      <protection locked="0"/>
    </xf>
    <xf numFmtId="0" fontId="36" fillId="0" borderId="0" xfId="0" applyFont="1" applyProtection="1">
      <protection locked="0"/>
    </xf>
    <xf numFmtId="0" fontId="29" fillId="0" borderId="0" xfId="0" applyFont="1" applyAlignment="1" applyProtection="1">
      <alignment horizontal="center" vertical="center"/>
      <protection locked="0"/>
    </xf>
    <xf numFmtId="0" fontId="3" fillId="10" borderId="27" xfId="0" applyFont="1" applyFill="1" applyBorder="1" applyAlignment="1" applyProtection="1">
      <alignment horizontal="center" vertical="center"/>
      <protection locked="0"/>
    </xf>
    <xf numFmtId="0" fontId="21" fillId="10" borderId="28" xfId="0" applyFont="1" applyFill="1" applyBorder="1" applyAlignment="1" applyProtection="1">
      <alignment horizontal="center" vertical="center"/>
      <protection locked="0"/>
    </xf>
    <xf numFmtId="0" fontId="37" fillId="10" borderId="28" xfId="0" applyFont="1" applyFill="1" applyBorder="1" applyAlignment="1" applyProtection="1">
      <alignment horizontal="center" vertical="center"/>
      <protection locked="0"/>
    </xf>
    <xf numFmtId="0" fontId="5" fillId="10" borderId="29" xfId="0" applyFont="1" applyFill="1" applyBorder="1" applyAlignment="1" applyProtection="1">
      <alignment horizontal="center" vertical="center"/>
      <protection locked="0"/>
    </xf>
    <xf numFmtId="0" fontId="30" fillId="6" borderId="9" xfId="0" applyFont="1" applyFill="1" applyBorder="1" applyAlignment="1" applyProtection="1">
      <alignment horizontal="center" vertical="center"/>
      <protection locked="0"/>
    </xf>
    <xf numFmtId="0" fontId="0" fillId="0" borderId="0" xfId="0" applyAlignment="1">
      <alignment horizontal="center" vertical="center"/>
    </xf>
    <xf numFmtId="0" fontId="0" fillId="6" borderId="0" xfId="0" applyFill="1" applyAlignment="1">
      <alignment horizontal="center" vertical="center"/>
    </xf>
    <xf numFmtId="0" fontId="38" fillId="0" borderId="0" xfId="0" applyFont="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0" borderId="30" xfId="0" applyFont="1" applyBorder="1" applyAlignment="1" applyProtection="1">
      <alignment horizontal="center" vertical="center" wrapText="1"/>
      <protection locked="0"/>
    </xf>
    <xf numFmtId="0" fontId="40" fillId="11" borderId="31" xfId="0" applyFont="1" applyFill="1" applyBorder="1" applyAlignment="1" applyProtection="1">
      <alignment horizontal="center" vertical="center" wrapText="1"/>
      <protection locked="0"/>
    </xf>
    <xf numFmtId="0" fontId="41" fillId="12" borderId="32" xfId="0" applyFont="1" applyFill="1" applyBorder="1" applyAlignment="1" applyProtection="1">
      <alignment horizontal="center" vertical="center" wrapText="1"/>
      <protection locked="0"/>
    </xf>
    <xf numFmtId="0" fontId="0" fillId="0" borderId="33" xfId="0" applyBorder="1" applyAlignment="1">
      <alignment horizontal="center" vertical="center"/>
    </xf>
    <xf numFmtId="0" fontId="0" fillId="0" borderId="30" xfId="0" applyBorder="1" applyAlignment="1">
      <alignment horizontal="center" vertical="center"/>
    </xf>
    <xf numFmtId="0" fontId="42" fillId="0" borderId="34" xfId="0" applyFont="1" applyBorder="1" applyAlignment="1" applyProtection="1">
      <alignment horizontal="center" vertical="center" wrapText="1"/>
      <protection locked="0"/>
    </xf>
    <xf numFmtId="0" fontId="43" fillId="0" borderId="35" xfId="0" applyFont="1" applyBorder="1" applyAlignment="1" applyProtection="1">
      <alignment horizontal="center" vertical="center" wrapText="1"/>
    </xf>
    <xf numFmtId="0" fontId="5" fillId="6" borderId="36" xfId="0" applyFont="1" applyFill="1" applyBorder="1" applyAlignment="1" applyProtection="1">
      <alignment horizontal="center" vertical="center" wrapText="1"/>
      <protection locked="0"/>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42" fillId="0" borderId="39"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xf>
    <xf numFmtId="0" fontId="43" fillId="6" borderId="40" xfId="0" applyFont="1" applyFill="1" applyBorder="1" applyAlignment="1" applyProtection="1">
      <alignment horizontal="center" vertical="center" wrapText="1"/>
      <protection locked="0"/>
    </xf>
    <xf numFmtId="0" fontId="42" fillId="0" borderId="41" xfId="0" applyFont="1" applyBorder="1" applyAlignment="1" applyProtection="1">
      <alignment horizontal="center" vertical="center" wrapText="1"/>
      <protection locked="0"/>
    </xf>
    <xf numFmtId="0" fontId="43" fillId="0" borderId="9" xfId="0" applyFont="1" applyFill="1" applyBorder="1" applyAlignment="1" applyProtection="1">
      <alignment horizontal="center" vertical="center" wrapText="1"/>
    </xf>
    <xf numFmtId="0" fontId="5" fillId="6" borderId="42" xfId="0" applyFont="1" applyFill="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xf>
    <xf numFmtId="0" fontId="43" fillId="6" borderId="43" xfId="0" applyFont="1" applyFill="1" applyBorder="1" applyAlignment="1" applyProtection="1">
      <alignment horizontal="center" vertical="center" wrapText="1"/>
      <protection locked="0"/>
    </xf>
    <xf numFmtId="0" fontId="42" fillId="0" borderId="44" xfId="0" applyFont="1" applyBorder="1" applyAlignment="1" applyProtection="1">
      <alignment horizontal="center" vertical="center" wrapText="1"/>
      <protection locked="0"/>
    </xf>
    <xf numFmtId="0" fontId="43" fillId="0" borderId="12" xfId="0" applyFont="1" applyFill="1" applyBorder="1" applyAlignment="1" applyProtection="1">
      <alignment horizontal="center" vertical="center" wrapText="1"/>
    </xf>
    <xf numFmtId="0" fontId="5" fillId="6" borderId="43" xfId="0" applyFont="1" applyFill="1" applyBorder="1" applyAlignment="1" applyProtection="1">
      <alignment horizontal="center" vertical="center" wrapText="1"/>
      <protection locked="0"/>
    </xf>
    <xf numFmtId="0" fontId="0" fillId="6" borderId="45" xfId="0" applyFill="1" applyBorder="1" applyAlignment="1">
      <alignment horizontal="center" vertical="center"/>
    </xf>
    <xf numFmtId="0" fontId="0" fillId="6" borderId="5" xfId="0" applyFill="1" applyBorder="1" applyAlignment="1">
      <alignment horizontal="center" vertical="center"/>
    </xf>
    <xf numFmtId="0" fontId="43" fillId="0" borderId="13" xfId="0" applyFont="1" applyFill="1" applyBorder="1" applyAlignment="1" applyProtection="1">
      <alignment horizontal="center" vertical="center" wrapText="1"/>
    </xf>
    <xf numFmtId="0" fontId="43" fillId="0" borderId="13" xfId="0" applyFont="1" applyBorder="1" applyAlignment="1" applyProtection="1">
      <alignment horizontal="center" vertical="center" wrapText="1"/>
    </xf>
    <xf numFmtId="0" fontId="0" fillId="6" borderId="47" xfId="0" applyFill="1" applyBorder="1" applyAlignment="1">
      <alignment horizontal="center" vertical="center"/>
    </xf>
    <xf numFmtId="0" fontId="5" fillId="6" borderId="0" xfId="0" applyFont="1" applyFill="1" applyAlignment="1" applyProtection="1">
      <alignment horizontal="center" vertical="center" wrapText="1"/>
    </xf>
    <xf numFmtId="0" fontId="44" fillId="6" borderId="0" xfId="0" applyFont="1" applyFill="1" applyAlignment="1">
      <alignment horizontal="center" vertical="center"/>
    </xf>
    <xf numFmtId="0" fontId="46" fillId="6" borderId="0" xfId="0" applyFont="1" applyFill="1" applyAlignment="1">
      <alignment horizontal="center" vertical="center"/>
    </xf>
    <xf numFmtId="0" fontId="38" fillId="0" borderId="9" xfId="0" applyFont="1" applyFill="1" applyBorder="1" applyAlignment="1" applyProtection="1">
      <alignment horizontal="center" vertical="center" wrapText="1"/>
      <protection locked="0"/>
    </xf>
    <xf numFmtId="0" fontId="39" fillId="11" borderId="3" xfId="0" applyFont="1" applyFill="1" applyBorder="1" applyAlignment="1" applyProtection="1">
      <alignment horizontal="center" vertical="center" wrapText="1"/>
      <protection locked="0"/>
    </xf>
    <xf numFmtId="0" fontId="0" fillId="6" borderId="46" xfId="0" applyFill="1" applyBorder="1"/>
    <xf numFmtId="0" fontId="21" fillId="6" borderId="9" xfId="0" applyFont="1" applyFill="1" applyBorder="1" applyAlignment="1" applyProtection="1">
      <alignment horizontal="center" vertical="center" wrapText="1"/>
    </xf>
    <xf numFmtId="0" fontId="0" fillId="6" borderId="0" xfId="0" applyFill="1" applyAlignment="1">
      <alignment vertical="center" wrapText="1"/>
    </xf>
    <xf numFmtId="0" fontId="31" fillId="6" borderId="49" xfId="0" applyFont="1" applyFill="1" applyBorder="1" applyAlignment="1" applyProtection="1">
      <alignment horizontal="center" vertical="center" wrapText="1"/>
      <protection locked="0"/>
    </xf>
    <xf numFmtId="0" fontId="49" fillId="0" borderId="13" xfId="0" applyFont="1" applyFill="1" applyBorder="1" applyAlignment="1" applyProtection="1">
      <alignment horizontal="center" vertical="center" wrapText="1"/>
      <protection locked="0"/>
    </xf>
    <xf numFmtId="0" fontId="43" fillId="6" borderId="13" xfId="0" applyFont="1" applyFill="1" applyBorder="1" applyAlignment="1">
      <alignment vertical="center" wrapText="1"/>
    </xf>
    <xf numFmtId="0" fontId="36" fillId="6" borderId="0" xfId="0" applyFont="1" applyFill="1" applyAlignment="1">
      <alignment vertical="center" wrapText="1"/>
    </xf>
    <xf numFmtId="0" fontId="50" fillId="13" borderId="13" xfId="0" applyFont="1" applyFill="1" applyBorder="1" applyAlignment="1" applyProtection="1">
      <alignment horizontal="center" vertical="center" wrapText="1"/>
      <protection locked="0"/>
    </xf>
    <xf numFmtId="0" fontId="49" fillId="13" borderId="13" xfId="0" applyFont="1" applyFill="1" applyBorder="1" applyAlignment="1" applyProtection="1">
      <alignment horizontal="center" vertical="center" wrapText="1"/>
      <protection locked="0"/>
    </xf>
    <xf numFmtId="0" fontId="53" fillId="6" borderId="13" xfId="0" applyFont="1" applyFill="1" applyBorder="1" applyAlignment="1" applyProtection="1">
      <alignment horizontal="center" vertical="center" wrapText="1"/>
      <protection locked="0"/>
    </xf>
    <xf numFmtId="0" fontId="43" fillId="6" borderId="0" xfId="0" applyFont="1" applyFill="1" applyAlignment="1">
      <alignment vertical="center" wrapText="1"/>
    </xf>
    <xf numFmtId="0" fontId="54" fillId="10" borderId="11" xfId="0" applyFont="1" applyFill="1" applyBorder="1" applyAlignment="1" applyProtection="1">
      <alignment horizontal="center" vertical="center" wrapText="1"/>
      <protection locked="0"/>
    </xf>
    <xf numFmtId="0" fontId="21" fillId="10" borderId="50" xfId="0" applyFont="1" applyFill="1" applyBorder="1" applyAlignment="1" applyProtection="1">
      <alignment horizontal="center" vertical="center" wrapText="1"/>
      <protection locked="0"/>
    </xf>
    <xf numFmtId="0" fontId="37" fillId="10" borderId="50" xfId="0" applyFont="1" applyFill="1" applyBorder="1" applyAlignment="1" applyProtection="1">
      <alignment horizontal="center" vertical="center" wrapText="1"/>
      <protection locked="0"/>
    </xf>
    <xf numFmtId="0" fontId="43" fillId="6" borderId="0" xfId="0" applyFont="1" applyFill="1" applyAlignment="1">
      <alignment horizontal="center" vertical="center" wrapText="1"/>
    </xf>
    <xf numFmtId="0" fontId="55" fillId="6" borderId="0" xfId="0" applyFont="1" applyFill="1" applyAlignment="1">
      <alignment vertical="center" wrapText="1"/>
    </xf>
    <xf numFmtId="0" fontId="48" fillId="6" borderId="48" xfId="0" applyFont="1" applyFill="1" applyBorder="1" applyAlignment="1" applyProtection="1">
      <alignment horizontal="center" vertical="center" wrapText="1"/>
      <protection locked="0"/>
    </xf>
    <xf numFmtId="0" fontId="51" fillId="13" borderId="13" xfId="0" applyFont="1" applyFill="1" applyBorder="1" applyAlignment="1">
      <alignment horizontal="left" vertical="center" wrapText="1"/>
    </xf>
    <xf numFmtId="0" fontId="52" fillId="13" borderId="13" xfId="0" applyFont="1" applyFill="1" applyBorder="1" applyAlignment="1">
      <alignment horizontal="left" vertical="center" wrapText="1"/>
    </xf>
    <xf numFmtId="0" fontId="5" fillId="6" borderId="0" xfId="0" applyFont="1" applyFill="1" applyAlignment="1" applyProtection="1">
      <alignment vertical="center"/>
      <protection locked="0"/>
    </xf>
    <xf numFmtId="0" fontId="5" fillId="0" borderId="0" xfId="0" applyFont="1" applyAlignment="1" applyProtection="1">
      <alignment vertical="center"/>
      <protection locked="0"/>
    </xf>
    <xf numFmtId="0" fontId="57" fillId="6" borderId="13" xfId="0" applyFont="1" applyFill="1" applyBorder="1" applyAlignment="1" applyProtection="1">
      <alignment horizontal="center" vertical="center"/>
      <protection locked="0"/>
    </xf>
    <xf numFmtId="0" fontId="5" fillId="6" borderId="13" xfId="0" applyFont="1" applyFill="1" applyBorder="1" applyAlignment="1" applyProtection="1">
      <alignment vertical="center"/>
      <protection locked="0"/>
    </xf>
    <xf numFmtId="0" fontId="58" fillId="15" borderId="13" xfId="0" applyFont="1" applyFill="1" applyBorder="1" applyAlignment="1" applyProtection="1">
      <alignment vertical="center"/>
      <protection locked="0"/>
    </xf>
    <xf numFmtId="0" fontId="21" fillId="6" borderId="0" xfId="0" applyFont="1" applyFill="1" applyAlignment="1" applyProtection="1">
      <alignment horizontal="center" vertical="center" wrapText="1"/>
      <protection locked="0"/>
    </xf>
    <xf numFmtId="0" fontId="60" fillId="6" borderId="0" xfId="0" applyFont="1" applyFill="1" applyAlignment="1" applyProtection="1">
      <alignment horizontal="center" vertical="center"/>
    </xf>
    <xf numFmtId="0" fontId="37" fillId="6" borderId="0" xfId="0" applyFont="1" applyFill="1" applyAlignment="1" applyProtection="1">
      <alignment horizontal="center" vertical="center"/>
    </xf>
    <xf numFmtId="0" fontId="37" fillId="16" borderId="0" xfId="0" applyFont="1" applyFill="1" applyAlignment="1" applyProtection="1">
      <alignment horizontal="center" vertical="center"/>
    </xf>
    <xf numFmtId="0" fontId="37" fillId="16" borderId="0" xfId="0" applyFont="1" applyFill="1" applyAlignment="1" applyProtection="1">
      <alignment horizontal="center" vertical="center"/>
      <protection locked="0"/>
    </xf>
    <xf numFmtId="0" fontId="61" fillId="16" borderId="0" xfId="0" applyFont="1" applyFill="1" applyAlignment="1" applyProtection="1">
      <alignment horizontal="center" vertical="center"/>
    </xf>
    <xf numFmtId="1" fontId="21" fillId="16" borderId="0" xfId="0" applyNumberFormat="1" applyFont="1" applyFill="1" applyAlignment="1" applyProtection="1">
      <alignment horizontal="center" vertical="center"/>
    </xf>
    <xf numFmtId="0" fontId="58" fillId="15" borderId="0" xfId="0" applyFont="1" applyFill="1" applyAlignment="1" applyProtection="1">
      <alignment horizontal="center" vertical="center" wrapText="1"/>
      <protection locked="0"/>
    </xf>
    <xf numFmtId="0" fontId="58" fillId="15" borderId="13" xfId="0"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wrapText="1"/>
    </xf>
    <xf numFmtId="0" fontId="64" fillId="0" borderId="13" xfId="0" applyFont="1" applyBorder="1" applyAlignment="1" applyProtection="1">
      <alignment horizontal="center" vertical="center"/>
    </xf>
    <xf numFmtId="1" fontId="64" fillId="0" borderId="13" xfId="0" applyNumberFormat="1" applyFont="1" applyBorder="1" applyAlignment="1" applyProtection="1">
      <alignment horizontal="center" vertical="center"/>
    </xf>
    <xf numFmtId="1" fontId="21" fillId="0" borderId="13" xfId="0" applyNumberFormat="1" applyFont="1" applyBorder="1" applyAlignment="1" applyProtection="1">
      <alignment horizontal="center" vertical="center"/>
    </xf>
    <xf numFmtId="0" fontId="21" fillId="0" borderId="13" xfId="0" applyFont="1" applyBorder="1" applyAlignment="1" applyProtection="1">
      <alignment vertical="center"/>
      <protection locked="0"/>
    </xf>
    <xf numFmtId="0" fontId="64" fillId="17" borderId="6" xfId="0" applyFont="1" applyFill="1" applyBorder="1" applyAlignment="1" applyProtection="1">
      <alignment horizontal="center" vertical="center" wrapText="1"/>
    </xf>
    <xf numFmtId="0" fontId="64" fillId="0" borderId="7" xfId="0" applyFont="1" applyBorder="1" applyAlignment="1" applyProtection="1">
      <alignment horizontal="center" vertical="center"/>
    </xf>
    <xf numFmtId="1" fontId="65" fillId="17" borderId="7" xfId="0" applyNumberFormat="1" applyFont="1" applyFill="1" applyBorder="1" applyAlignment="1" applyProtection="1">
      <alignment horizontal="center" vertical="center"/>
    </xf>
    <xf numFmtId="1" fontId="66" fillId="17" borderId="7" xfId="0" applyNumberFormat="1" applyFont="1" applyFill="1" applyBorder="1" applyAlignment="1" applyProtection="1">
      <alignment horizontal="center" vertical="center"/>
    </xf>
    <xf numFmtId="0" fontId="5" fillId="0" borderId="7" xfId="0" applyFont="1" applyBorder="1" applyAlignment="1" applyProtection="1">
      <alignment vertical="center"/>
      <protection locked="0"/>
    </xf>
    <xf numFmtId="0" fontId="56" fillId="14" borderId="0" xfId="0" applyFont="1" applyFill="1" applyAlignment="1" applyProtection="1">
      <alignment horizontal="center" vertical="center"/>
      <protection locked="0"/>
    </xf>
    <xf numFmtId="0" fontId="37" fillId="4" borderId="0" xfId="0" applyFont="1" applyFill="1" applyAlignment="1" applyProtection="1">
      <alignment horizontal="center" vertical="center"/>
      <protection locked="0"/>
    </xf>
    <xf numFmtId="0" fontId="0" fillId="6" borderId="0" xfId="0" applyFill="1"/>
    <xf numFmtId="0" fontId="0" fillId="0" borderId="0" xfId="0" applyAlignment="1">
      <alignment horizontal="left"/>
    </xf>
    <xf numFmtId="0" fontId="0" fillId="0" borderId="0" xfId="0" applyAlignment="1">
      <alignment horizontal="center"/>
    </xf>
    <xf numFmtId="0" fontId="67" fillId="18" borderId="0" xfId="0" applyFont="1" applyFill="1" applyAlignment="1">
      <alignment horizontal="center"/>
    </xf>
  </cellXfs>
  <cellStyles count="13">
    <cellStyle name="cf1" xfId="1"/>
    <cellStyle name="cf10" xfId="2"/>
    <cellStyle name="cf11" xfId="3"/>
    <cellStyle name="cf12" xfId="4"/>
    <cellStyle name="cf2" xfId="5"/>
    <cellStyle name="cf3" xfId="6"/>
    <cellStyle name="cf4" xfId="7"/>
    <cellStyle name="cf5" xfId="8"/>
    <cellStyle name="cf6" xfId="9"/>
    <cellStyle name="cf7" xfId="10"/>
    <cellStyle name="cf8" xfId="11"/>
    <cellStyle name="cf9" xfId="12"/>
    <cellStyle name="Normal" xfId="0" builtinId="0" customBuiltin="1"/>
  </cellStyles>
  <dxfs count="118">
    <dxf>
      <font>
        <b/>
        <color rgb="FFFFFFFF"/>
      </font>
      <fill>
        <patternFill patternType="solid">
          <fgColor rgb="FF92D050"/>
          <bgColor rgb="FF92D050"/>
        </patternFill>
      </fill>
    </dxf>
    <dxf>
      <font>
        <b/>
        <color rgb="FFFFFFFF"/>
      </font>
      <fill>
        <patternFill patternType="solid">
          <fgColor rgb="FF92D050"/>
          <bgColor rgb="FF92D050"/>
        </patternFill>
      </fill>
    </dxf>
    <dxf>
      <font>
        <b/>
        <color rgb="FFFFFFFF"/>
      </font>
      <fill>
        <patternFill patternType="solid">
          <fgColor rgb="FF92D050"/>
          <bgColor rgb="FF92D050"/>
        </patternFill>
      </fill>
    </dxf>
    <dxf>
      <fill>
        <patternFill patternType="solid">
          <fgColor rgb="FF00B050"/>
          <bgColor rgb="FF00B050"/>
        </patternFill>
      </fill>
    </dxf>
    <dxf>
      <font>
        <b/>
        <color rgb="FFFFFFFF"/>
      </font>
      <fill>
        <patternFill patternType="solid">
          <fgColor rgb="FF92D050"/>
          <bgColor rgb="FF92D05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92D050"/>
          <bgColor rgb="FF92D05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92D050"/>
          <bgColor rgb="FF92D05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92D050"/>
          <bgColor rgb="FF92D050"/>
        </patternFill>
      </fill>
    </dxf>
    <dxf>
      <font>
        <b/>
        <color rgb="FFFFFFFF"/>
      </font>
      <fill>
        <patternFill patternType="solid">
          <fgColor rgb="FF92D050"/>
          <bgColor rgb="FF92D050"/>
        </patternFill>
      </fill>
    </dxf>
    <dxf>
      <font>
        <b/>
        <color rgb="FFFFFFFF"/>
      </font>
      <fill>
        <patternFill patternType="solid">
          <fgColor rgb="FFFF0000"/>
          <bgColor rgb="FFFF0000"/>
        </patternFill>
      </fill>
    </dxf>
    <dxf>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251460</xdr:colOff>
      <xdr:row>11</xdr:row>
      <xdr:rowOff>112608</xdr:rowOff>
    </xdr:from>
    <xdr:ext cx="10314944" cy="1162476"/>
    <xdr:sp macro="" textlink="">
      <xdr:nvSpPr>
        <xdr:cNvPr id="5" name="Rectangle 1"/>
        <xdr:cNvSpPr/>
      </xdr:nvSpPr>
      <xdr:spPr>
        <a:xfrm>
          <a:off x="1043940" y="2139528"/>
          <a:ext cx="10314944" cy="1162476"/>
        </a:xfrm>
        <a:prstGeom prst="rect">
          <a:avLst/>
        </a:prstGeom>
        <a:solidFill>
          <a:srgbClr val="FFFFFF"/>
        </a:solidFill>
        <a:ln cap="flat">
          <a:noFill/>
          <a:prstDash val="solid"/>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1400" b="0" i="0" u="none" strike="noStrike" kern="0" cap="none" spc="0" baseline="0">
              <a:solidFill>
                <a:srgbClr val="000000"/>
              </a:solidFill>
              <a:uFillTx/>
              <a:latin typeface="Arial" pitchFamily="34"/>
              <a:cs typeface="Arial" pitchFamily="34"/>
            </a:rPr>
            <a:t>L’application des mesures de biosécurité en élevage a pour objectif de prévenir ou de limiter l’introduction, la circulation et la diffusion de contaminants. Cet outil d’auto-évaluation a été conçu comme un outil de progrès, permettant de cibler les points à améliorer à court ou moyen terme et proposant des voies d’amélioration à discuter avec votre encadrement technique. Pour mieux appréhender vos progrés, un suivi dans le temps sera nécessaire. </a:t>
          </a:r>
        </a:p>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400" b="0" i="0" u="none" strike="noStrike" kern="0" cap="none" spc="0" baseline="0">
            <a:solidFill>
              <a:srgbClr val="000000"/>
            </a:solidFill>
            <a:uFillTx/>
            <a:latin typeface="Arial" pitchFamily="34"/>
            <a:cs typeface="Arial" pitchFamily="34"/>
          </a:endParaRPr>
        </a:p>
      </xdr:txBody>
    </xdr:sp>
    <xdr:clientData/>
  </xdr:oneCellAnchor>
  <xdr:oneCellAnchor>
    <xdr:from>
      <xdr:col>1</xdr:col>
      <xdr:colOff>697650</xdr:colOff>
      <xdr:row>18</xdr:row>
      <xdr:rowOff>16084</xdr:rowOff>
    </xdr:from>
    <xdr:ext cx="3166530" cy="551182"/>
    <xdr:sp macro="" textlink="">
      <xdr:nvSpPr>
        <xdr:cNvPr id="8" name="Zone de texte 52"/>
        <xdr:cNvSpPr txBox="1"/>
      </xdr:nvSpPr>
      <xdr:spPr>
        <a:xfrm>
          <a:off x="1490130" y="3361264"/>
          <a:ext cx="3166530" cy="551182"/>
        </a:xfrm>
        <a:prstGeom prst="rect">
          <a:avLst/>
        </a:prstGeom>
        <a:solidFill>
          <a:srgbClr val="FFFFFF"/>
        </a:solidFill>
        <a:ln cap="flat">
          <a:noFill/>
        </a:ln>
      </xdr:spPr>
      <xdr:txBody>
        <a:bodyPr vert="horz" wrap="square" lIns="91440" tIns="45720" rIns="91440" bIns="45720" anchor="ctr" anchorCtr="0" compatLnSpc="1">
          <a:noAutofit/>
        </a:bodyPr>
        <a:lstStyle/>
        <a:p>
          <a:pPr marL="0" marR="0" lvl="0" indent="0" algn="ctr" defTabSz="914400" rtl="0" fontAlgn="auto" hangingPunct="1">
            <a:lnSpc>
              <a:spcPct val="107000"/>
            </a:lnSpc>
            <a:spcBef>
              <a:spcPts val="0"/>
            </a:spcBef>
            <a:spcAft>
              <a:spcPts val="0"/>
            </a:spcAft>
            <a:buNone/>
            <a:tabLst/>
            <a:defRPr sz="1800" b="0" i="0" u="none" strike="noStrike" kern="0" cap="none" spc="0" baseline="0">
              <a:solidFill>
                <a:srgbClr val="000000"/>
              </a:solidFill>
              <a:uFillTx/>
            </a:defRPr>
          </a:pPr>
          <a:r>
            <a:rPr lang="fr-FR" sz="1200" b="1" i="0" u="none" strike="noStrike" kern="0" cap="none" spc="0" baseline="0">
              <a:solidFill>
                <a:srgbClr val="000000"/>
              </a:solidFill>
              <a:uFillTx/>
              <a:latin typeface="Arial" pitchFamily="34"/>
              <a:ea typeface="Calibri" pitchFamily="34"/>
              <a:cs typeface="Arial" pitchFamily="34"/>
            </a:rPr>
            <a:t>Méthode : répondre à toutes les questions avec franchise.</a:t>
          </a:r>
        </a:p>
        <a:p>
          <a:pPr marL="0" marR="0" lvl="0" indent="0" algn="ctr" defTabSz="914400" rtl="0" fontAlgn="auto" hangingPunct="1">
            <a:lnSpc>
              <a:spcPct val="107000"/>
            </a:lnSpc>
            <a:spcBef>
              <a:spcPts val="0"/>
            </a:spcBef>
            <a:spcAft>
              <a:spcPts val="0"/>
            </a:spcAft>
            <a:buNone/>
            <a:tabLst/>
            <a:defRPr sz="1800" b="0" i="0" u="none" strike="noStrike" kern="0" cap="none" spc="0" baseline="0">
              <a:solidFill>
                <a:srgbClr val="000000"/>
              </a:solidFill>
              <a:uFillTx/>
            </a:defRPr>
          </a:pPr>
          <a:r>
            <a:rPr lang="fr-FR" sz="1200" b="1" i="0" u="none" strike="noStrike" kern="0" cap="none" spc="0" baseline="0">
              <a:solidFill>
                <a:srgbClr val="000000"/>
              </a:solidFill>
              <a:uFillTx/>
              <a:latin typeface="Arial" pitchFamily="34"/>
              <a:ea typeface="Calibri" pitchFamily="34"/>
              <a:cs typeface="Arial" pitchFamily="34"/>
            </a:rPr>
            <a:t> Une seule réponse par question !</a:t>
          </a:r>
          <a:endParaRPr lang="fr-FR" sz="1200" b="0" i="0" u="none" strike="noStrike" kern="0" cap="none" spc="0" baseline="0">
            <a:solidFill>
              <a:srgbClr val="000000"/>
            </a:solidFill>
            <a:uFillTx/>
            <a:latin typeface="Arial" pitchFamily="34"/>
            <a:ea typeface="Calibri" pitchFamily="34"/>
            <a:cs typeface="Arial" pitchFamily="34"/>
          </a:endParaRPr>
        </a:p>
        <a:p>
          <a:pPr marL="0" marR="0" lvl="0" indent="0" defTabSz="914400" rtl="0" fontAlgn="auto" hangingPunct="1">
            <a:lnSpc>
              <a:spcPct val="107000"/>
            </a:lnSpc>
            <a:spcBef>
              <a:spcPts val="0"/>
            </a:spcBef>
            <a:spcAft>
              <a:spcPts val="800"/>
            </a:spcAft>
            <a:buNone/>
            <a:tabLst/>
            <a:defRPr sz="1800" b="0" i="0" u="none" strike="noStrike" kern="0" cap="none" spc="0" baseline="0">
              <a:solidFill>
                <a:srgbClr val="000000"/>
              </a:solidFill>
              <a:uFillTx/>
            </a:defRPr>
          </a:pPr>
          <a:r>
            <a:rPr lang="fr-FR" sz="1200" b="1" i="0" u="none" strike="noStrike" kern="0" cap="none" spc="0" baseline="0">
              <a:solidFill>
                <a:srgbClr val="000000"/>
              </a:solidFill>
              <a:uFillTx/>
              <a:latin typeface="Arial" pitchFamily="34"/>
              <a:ea typeface="Calibri" pitchFamily="34"/>
              <a:cs typeface="Arial" pitchFamily="34"/>
            </a:rPr>
            <a:t> </a:t>
          </a:r>
          <a:endParaRPr lang="fr-FR" sz="1200" b="0" i="0" u="none" strike="noStrike" kern="0" cap="none" spc="0" baseline="0">
            <a:solidFill>
              <a:srgbClr val="000000"/>
            </a:solidFill>
            <a:uFillTx/>
            <a:latin typeface="Arial" pitchFamily="34"/>
            <a:ea typeface="Calibri" pitchFamily="34"/>
            <a:cs typeface="Arial" pitchFamily="34"/>
          </a:endParaRPr>
        </a:p>
      </xdr:txBody>
    </xdr:sp>
    <xdr:clientData/>
  </xdr:oneCellAnchor>
  <xdr:oneCellAnchor>
    <xdr:from>
      <xdr:col>1</xdr:col>
      <xdr:colOff>757973</xdr:colOff>
      <xdr:row>16</xdr:row>
      <xdr:rowOff>138010</xdr:rowOff>
    </xdr:from>
    <xdr:ext cx="243843" cy="366610"/>
    <xdr:sp macro="" textlink="">
      <xdr:nvSpPr>
        <xdr:cNvPr id="6" name="Flèche courbée vers la droite 3"/>
        <xdr:cNvSpPr/>
      </xdr:nvSpPr>
      <xdr:spPr>
        <a:xfrm>
          <a:off x="1550453" y="3117430"/>
          <a:ext cx="243843" cy="366610"/>
        </a:xfrm>
        <a:custGeom>
          <a:avLst/>
          <a:gdLst>
            <a:gd name="f0" fmla="val 10800000"/>
            <a:gd name="f1" fmla="val 5400000"/>
            <a:gd name="f2" fmla="val 16200000"/>
            <a:gd name="f3" fmla="val 180"/>
            <a:gd name="f4" fmla="val w"/>
            <a:gd name="f5" fmla="val h"/>
            <a:gd name="f6" fmla="val ss"/>
            <a:gd name="f7" fmla="val 0"/>
            <a:gd name="f8" fmla="*/ 5419351 1 1725033"/>
            <a:gd name="f9" fmla="val 25000"/>
            <a:gd name="f10" fmla="val 50000"/>
            <a:gd name="f11" fmla="+- 0 0 -270"/>
            <a:gd name="f12" fmla="+- 0 0 -180"/>
            <a:gd name="f13" fmla="+- 0 0 -90"/>
            <a:gd name="f14" fmla="abs f4"/>
            <a:gd name="f15" fmla="abs f5"/>
            <a:gd name="f16" fmla="abs f6"/>
            <a:gd name="f17" fmla="*/ f11 f0 1"/>
            <a:gd name="f18" fmla="*/ f12 f0 1"/>
            <a:gd name="f19" fmla="*/ f13 f0 1"/>
            <a:gd name="f20" fmla="?: f14 f4 1"/>
            <a:gd name="f21" fmla="?: f15 f5 1"/>
            <a:gd name="f22" fmla="?: f16 f6 1"/>
            <a:gd name="f23" fmla="*/ f17 1 f3"/>
            <a:gd name="f24" fmla="*/ f18 1 f3"/>
            <a:gd name="f25" fmla="*/ f19 1 f3"/>
            <a:gd name="f26" fmla="*/ f20 1 21600"/>
            <a:gd name="f27" fmla="*/ f21 1 21600"/>
            <a:gd name="f28" fmla="*/ 21600 f20 1"/>
            <a:gd name="f29" fmla="*/ 21600 f21 1"/>
            <a:gd name="f30" fmla="+- f23 0 f1"/>
            <a:gd name="f31" fmla="+- f24 0 f1"/>
            <a:gd name="f32" fmla="+- f25 0 f1"/>
            <a:gd name="f33" fmla="min f27 f26"/>
            <a:gd name="f34" fmla="*/ f28 1 f22"/>
            <a:gd name="f35" fmla="*/ f29 1 f22"/>
            <a:gd name="f36" fmla="val f34"/>
            <a:gd name="f37" fmla="val f35"/>
            <a:gd name="f38" fmla="*/ f7 f33 1"/>
            <a:gd name="f39" fmla="+- f37 0 f7"/>
            <a:gd name="f40" fmla="+- f36 0 f7"/>
            <a:gd name="f41" fmla="*/ f36 f33 1"/>
            <a:gd name="f42" fmla="*/ f37 f33 1"/>
            <a:gd name="f43" fmla="*/ f39 1 2"/>
            <a:gd name="f44" fmla="min f40 f39"/>
            <a:gd name="f45" fmla="*/ f40 f40 1"/>
            <a:gd name="f46" fmla="*/ f40 f33 1"/>
            <a:gd name="f47" fmla="*/ f44 f9 1"/>
            <a:gd name="f48" fmla="*/ f44 f10 1"/>
            <a:gd name="f49" fmla="*/ f47 1 100000"/>
            <a:gd name="f50" fmla="*/ f48 1 100000"/>
            <a:gd name="f51" fmla="+- f49 f50 0"/>
            <a:gd name="f52" fmla="*/ f49 f49 1"/>
            <a:gd name="f53" fmla="+- f50 0 f49"/>
            <a:gd name="f54" fmla="*/ f50 1 2"/>
            <a:gd name="f55" fmla="+- f36 0 f49"/>
            <a:gd name="f56" fmla="+- 0 0 f49"/>
            <a:gd name="f57" fmla="*/ f49 1 2"/>
            <a:gd name="f58" fmla="*/ f49 f33 1"/>
            <a:gd name="f59" fmla="*/ f51 1 4"/>
            <a:gd name="f60" fmla="+- f45 0 f52"/>
            <a:gd name="f61" fmla="*/ f53 1 2"/>
            <a:gd name="f62" fmla="+- f37 0 f54"/>
            <a:gd name="f63" fmla="+- 0 0 f57"/>
            <a:gd name="f64" fmla="+- 0 0 f56"/>
            <a:gd name="f65" fmla="*/ f55 f33 1"/>
            <a:gd name="f66" fmla="*/ f57 f33 1"/>
            <a:gd name="f67" fmla="+- f43 0 f59"/>
            <a:gd name="f68" fmla="sqrt f60"/>
            <a:gd name="f69" fmla="+- 0 0 f63"/>
            <a:gd name="f70" fmla="*/ f62 f33 1"/>
            <a:gd name="f71" fmla="*/ f67 2 1"/>
            <a:gd name="f72" fmla="+- f67 f49 0"/>
            <a:gd name="f73" fmla="*/ f68 f67 1"/>
            <a:gd name="f74" fmla="*/ f67 f33 1"/>
            <a:gd name="f75" fmla="*/ f71 f71 1"/>
            <a:gd name="f76" fmla="*/ f73 1 f40"/>
            <a:gd name="f77" fmla="+- f67 f72 0"/>
            <a:gd name="f78" fmla="+- f75 0 f52"/>
            <a:gd name="f79" fmla="+- f67 f76 0"/>
            <a:gd name="f80" fmla="+- f72 f76 0"/>
            <a:gd name="f81" fmla="+- 0 0 f76"/>
            <a:gd name="f82" fmla="*/ f77 1 2"/>
            <a:gd name="f83" fmla="sqrt f78"/>
            <a:gd name="f84" fmla="+- f79 0 f61"/>
            <a:gd name="f85" fmla="+- f80 f61 0"/>
            <a:gd name="f86" fmla="+- 0 0 f81"/>
            <a:gd name="f87" fmla="*/ f80 f33 1"/>
            <a:gd name="f88" fmla="*/ f82 f33 1"/>
            <a:gd name="f89" fmla="*/ f83 f40 1"/>
            <a:gd name="f90" fmla="at2 f64 f86"/>
            <a:gd name="f91" fmla="*/ f84 f33 1"/>
            <a:gd name="f92" fmla="*/ f85 f33 1"/>
            <a:gd name="f93" fmla="+- f90 f1 0"/>
            <a:gd name="f94" fmla="*/ f89 1 f71"/>
            <a:gd name="f95" fmla="*/ f93 f8 1"/>
            <a:gd name="f96" fmla="+- 0 0 f94"/>
            <a:gd name="f97" fmla="*/ f95 1 f0"/>
            <a:gd name="f98" fmla="+- 0 0 f96"/>
            <a:gd name="f99" fmla="+- 0 0 f97"/>
            <a:gd name="f100" fmla="at2 f98 f69"/>
            <a:gd name="f101" fmla="val f99"/>
            <a:gd name="f102" fmla="+- f100 f1 0"/>
            <a:gd name="f103" fmla="+- 0 0 f101"/>
            <a:gd name="f104" fmla="*/ f102 f8 1"/>
            <a:gd name="f105" fmla="*/ f103 f0 1"/>
            <a:gd name="f106" fmla="*/ f104 1 f0"/>
            <a:gd name="f107" fmla="*/ f105 1 f8"/>
            <a:gd name="f108" fmla="+- 0 0 f106"/>
            <a:gd name="f109" fmla="+- f107 0 f1"/>
            <a:gd name="f110" fmla="val f108"/>
            <a:gd name="f111" fmla="+- 0 0 f110"/>
            <a:gd name="f112" fmla="+- f0 0 f109"/>
            <a:gd name="f113" fmla="+- 0 0 f109"/>
            <a:gd name="f114" fmla="*/ f111 f0 1"/>
            <a:gd name="f115" fmla="*/ f114 1 f8"/>
            <a:gd name="f116" fmla="+- f115 0 f1"/>
            <a:gd name="f117" fmla="+- f116 0 f1"/>
            <a:gd name="f118" fmla="+- f1 f116 0"/>
            <a:gd name="f119" fmla="+- f0 0 f116"/>
          </a:gdLst>
          <a:ahLst/>
          <a:cxnLst>
            <a:cxn ang="3cd4">
              <a:pos x="hc" y="t"/>
            </a:cxn>
            <a:cxn ang="0">
              <a:pos x="r" y="vc"/>
            </a:cxn>
            <a:cxn ang="cd4">
              <a:pos x="hc" y="b"/>
            </a:cxn>
            <a:cxn ang="cd2">
              <a:pos x="l" y="vc"/>
            </a:cxn>
            <a:cxn ang="f30">
              <a:pos x="f38" y="f88"/>
            </a:cxn>
            <a:cxn ang="f31">
              <a:pos x="f65" y="f92"/>
            </a:cxn>
            <a:cxn ang="f32">
              <a:pos x="f41" y="f70"/>
            </a:cxn>
            <a:cxn ang="f32">
              <a:pos x="f65" y="f91"/>
            </a:cxn>
            <a:cxn ang="f32">
              <a:pos x="f41" y="f66"/>
            </a:cxn>
          </a:cxnLst>
          <a:rect l="f38" t="f38" r="f41" b="f42"/>
          <a:pathLst>
            <a:path stroke="0">
              <a:moveTo>
                <a:pt x="f38" y="f74"/>
              </a:moveTo>
              <a:arcTo wR="f46" hR="f74" stAng="f0" swAng="f113"/>
              <a:lnTo>
                <a:pt x="f65" y="f91"/>
              </a:lnTo>
              <a:lnTo>
                <a:pt x="f41" y="f70"/>
              </a:lnTo>
              <a:lnTo>
                <a:pt x="f65" y="f92"/>
              </a:lnTo>
              <a:lnTo>
                <a:pt x="f65" y="f87"/>
              </a:lnTo>
              <a:arcTo wR="f46" hR="f74" stAng="f112" swAng="f109"/>
              <a:close/>
            </a:path>
            <a:path stroke="0">
              <a:moveTo>
                <a:pt x="f41" y="f58"/>
              </a:moveTo>
              <a:arcTo wR="f46" hR="f74" stAng="f2" swAng="f117"/>
              <a:arcTo wR="f46" hR="f74" stAng="f119" swAng="f118"/>
              <a:close/>
            </a:path>
            <a:path fill="none">
              <a:moveTo>
                <a:pt x="f38" y="f74"/>
              </a:moveTo>
              <a:arcTo wR="f46" hR="f74" stAng="f0" swAng="f113"/>
              <a:lnTo>
                <a:pt x="f65" y="f91"/>
              </a:lnTo>
              <a:lnTo>
                <a:pt x="f41" y="f70"/>
              </a:lnTo>
              <a:lnTo>
                <a:pt x="f65" y="f92"/>
              </a:lnTo>
              <a:lnTo>
                <a:pt x="f65" y="f87"/>
              </a:lnTo>
              <a:arcTo wR="f46" hR="f74" stAng="f112" swAng="f109"/>
              <a:lnTo>
                <a:pt x="f38" y="f74"/>
              </a:lnTo>
              <a:arcTo wR="f46" hR="f74" stAng="f0" swAng="f1"/>
              <a:lnTo>
                <a:pt x="f41" y="f58"/>
              </a:lnTo>
              <a:arcTo wR="f46" hR="f74" stAng="f2" swAng="f117"/>
            </a:path>
          </a:pathLst>
        </a:custGeom>
        <a:solidFill>
          <a:srgbClr val="ED7D31"/>
        </a:solidFill>
        <a:ln cap="flat">
          <a:noFill/>
          <a:prstDash val="solid"/>
        </a:ln>
      </xdr:spPr>
      <xdr:txBody>
        <a:bodyPr vert="horz" wrap="square" lIns="91440" tIns="45720" rIns="91440" bIns="45720" anchor="ctr" anchorCtr="0" compatLnSpc="1">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100" b="0" i="0" u="none" strike="noStrike" kern="0" cap="none" spc="0" baseline="0">
            <a:solidFill>
              <a:srgbClr val="FFFFFF"/>
            </a:solidFill>
            <a:uFillTx/>
            <a:latin typeface="Calibri"/>
          </a:endParaRPr>
        </a:p>
      </xdr:txBody>
    </xdr:sp>
    <xdr:clientData/>
  </xdr:oneCellAnchor>
  <xdr:oneCellAnchor>
    <xdr:from>
      <xdr:col>8</xdr:col>
      <xdr:colOff>320040</xdr:colOff>
      <xdr:row>10</xdr:row>
      <xdr:rowOff>115186</xdr:rowOff>
    </xdr:from>
    <xdr:ext cx="1999856" cy="817455"/>
    <xdr:pic>
      <xdr:nvPicPr>
        <xdr:cNvPr id="4" name="Image 4" descr="Résultat de recherche d'images pour &quot;itavi logo&quot;">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srcRect/>
        <a:stretch>
          <a:fillRect/>
        </a:stretch>
      </xdr:blipFill>
      <xdr:spPr>
        <a:xfrm>
          <a:off x="11300460" y="1943986"/>
          <a:ext cx="1999856" cy="817455"/>
        </a:xfrm>
        <a:prstGeom prst="rect">
          <a:avLst/>
        </a:prstGeom>
        <a:noFill/>
        <a:ln cap="flat">
          <a:noFill/>
        </a:ln>
      </xdr:spPr>
    </xdr:pic>
    <xdr:clientData/>
  </xdr:oneCellAnchor>
  <xdr:oneCellAnchor>
    <xdr:from>
      <xdr:col>2</xdr:col>
      <xdr:colOff>182880</xdr:colOff>
      <xdr:row>4</xdr:row>
      <xdr:rowOff>164774</xdr:rowOff>
    </xdr:from>
    <xdr:ext cx="10039508" cy="771525"/>
    <xdr:sp macro="" textlink="">
      <xdr:nvSpPr>
        <xdr:cNvPr id="3" name="ZoneTexte 5"/>
        <xdr:cNvSpPr txBox="1"/>
      </xdr:nvSpPr>
      <xdr:spPr>
        <a:xfrm>
          <a:off x="2819400" y="896294"/>
          <a:ext cx="10039508" cy="771525"/>
        </a:xfrm>
        <a:prstGeom prst="rect">
          <a:avLst/>
        </a:prstGeom>
        <a:noFill/>
        <a:ln cap="flat">
          <a:noFill/>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3500" b="0" i="0" u="none" strike="noStrike" kern="0" cap="none" spc="0" baseline="0">
              <a:solidFill>
                <a:srgbClr val="92D050"/>
              </a:solidFill>
              <a:uFillTx/>
              <a:latin typeface="Impact" pitchFamily="34"/>
              <a:cs typeface="Aharoni" pitchFamily="2"/>
            </a:rPr>
            <a:t>J'EVALUE LA BIOSECURITE SUR MON EXPLOITATION </a:t>
          </a:r>
        </a:p>
      </xdr:txBody>
    </xdr:sp>
    <xdr:clientData/>
  </xdr:oneCellAnchor>
  <xdr:oneCellAnchor>
    <xdr:from>
      <xdr:col>5</xdr:col>
      <xdr:colOff>173022</xdr:colOff>
      <xdr:row>29</xdr:row>
      <xdr:rowOff>1792</xdr:rowOff>
    </xdr:from>
    <xdr:ext cx="7447723" cy="254450"/>
    <xdr:sp macro="" textlink="">
      <xdr:nvSpPr>
        <xdr:cNvPr id="14" name="Rectangle 6"/>
        <xdr:cNvSpPr/>
      </xdr:nvSpPr>
      <xdr:spPr>
        <a:xfrm>
          <a:off x="5186982" y="5358652"/>
          <a:ext cx="7447723" cy="254450"/>
        </a:xfrm>
        <a:prstGeom prst="rect">
          <a:avLst/>
        </a:prstGeom>
        <a:solidFill>
          <a:srgbClr val="FFFFFF"/>
        </a:solidFill>
        <a:ln cap="flat">
          <a:noFill/>
          <a:prstDash val="solid"/>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800" b="1" i="1" u="none" strike="noStrike" kern="0" cap="none" spc="0" baseline="0">
              <a:solidFill>
                <a:srgbClr val="000000"/>
              </a:solidFill>
              <a:uFillTx/>
              <a:latin typeface="Arial" pitchFamily="34"/>
              <a:cs typeface="Arial" pitchFamily="34"/>
            </a:rPr>
            <a:t>Les auteurs déclinent toutes responsabilités en ce qui concerne l'utilisation de l'outil et les résultats qui en découlent</a:t>
          </a:r>
        </a:p>
      </xdr:txBody>
    </xdr:sp>
    <xdr:clientData/>
  </xdr:oneCellAnchor>
  <xdr:oneCellAnchor>
    <xdr:from>
      <xdr:col>1</xdr:col>
      <xdr:colOff>130850</xdr:colOff>
      <xdr:row>3</xdr:row>
      <xdr:rowOff>92363</xdr:rowOff>
    </xdr:from>
    <xdr:ext cx="1805555" cy="876296"/>
    <xdr:sp macro="" textlink="">
      <xdr:nvSpPr>
        <xdr:cNvPr id="2" name="ZoneTexte 7"/>
        <xdr:cNvSpPr txBox="1"/>
      </xdr:nvSpPr>
      <xdr:spPr>
        <a:xfrm>
          <a:off x="923330" y="641003"/>
          <a:ext cx="1805555" cy="876296"/>
        </a:xfrm>
        <a:prstGeom prst="rect">
          <a:avLst/>
        </a:prstGeom>
        <a:solidFill>
          <a:srgbClr val="FFFFFF"/>
        </a:solid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5000" b="0" i="0" u="none" strike="noStrike" kern="0" cap="all" spc="0" baseline="0">
              <a:solidFill>
                <a:srgbClr val="FFC000"/>
              </a:solidFill>
              <a:uFillTx/>
              <a:latin typeface="Impact" pitchFamily="34"/>
            </a:rPr>
            <a:t>PULSE</a:t>
          </a:r>
          <a:endParaRPr lang="fr-FR" sz="5000" b="0" i="0" u="none" strike="noStrike" kern="0" cap="none" spc="0" baseline="0">
            <a:solidFill>
              <a:srgbClr val="FFC000"/>
            </a:solidFill>
            <a:uFillTx/>
            <a:latin typeface="Impact" pitchFamily="34"/>
          </a:endParaRPr>
        </a:p>
      </xdr:txBody>
    </xdr:sp>
    <xdr:clientData/>
  </xdr:oneCellAnchor>
  <xdr:oneCellAnchor>
    <xdr:from>
      <xdr:col>1</xdr:col>
      <xdr:colOff>495303</xdr:colOff>
      <xdr:row>21</xdr:row>
      <xdr:rowOff>91440</xdr:rowOff>
    </xdr:from>
    <xdr:ext cx="5105396" cy="1280160"/>
    <xdr:sp macro="" textlink="">
      <xdr:nvSpPr>
        <xdr:cNvPr id="10" name="ZoneTexte 8"/>
        <xdr:cNvSpPr txBox="1"/>
      </xdr:nvSpPr>
      <xdr:spPr>
        <a:xfrm>
          <a:off x="1287783" y="3985260"/>
          <a:ext cx="5105396" cy="1280160"/>
        </a:xfrm>
        <a:prstGeom prst="rect">
          <a:avLst/>
        </a:prstGeom>
        <a:solidFill>
          <a:srgbClr val="FFFFFF"/>
        </a:solidFill>
        <a:ln cap="flat">
          <a:noFill/>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1200" b="1" i="0" u="none" strike="noStrike" kern="0" cap="none" spc="0" baseline="0">
              <a:solidFill>
                <a:srgbClr val="000000"/>
              </a:solidFill>
              <a:uFillTx/>
              <a:latin typeface="Arial" pitchFamily="34"/>
              <a:ea typeface="Calibri" pitchFamily="34"/>
              <a:cs typeface="Arial" pitchFamily="34"/>
            </a:rPr>
            <a:t>Le nombre de points ainsi que l'appréciaton par thématique s'affiche  automatiquement. Vérifiez si vous êtes conforme à la réglementation. Si « non satisfaisant » ou « à améliorer », veillez à instaurer des mesures correctrices et assurer un suivi dans le temps, en collaboration avec votre technicien et/ou votre vétérinaire (cf onglet </a:t>
          </a:r>
          <a:r>
            <a:rPr lang="fr-FR" sz="1100" b="1" i="0" u="none" strike="noStrike" kern="0" cap="none" spc="0" baseline="0">
              <a:solidFill>
                <a:srgbClr val="000000"/>
              </a:solidFill>
              <a:uFillTx/>
              <a:latin typeface="Arial" pitchFamily="34"/>
              <a:cs typeface="Arial" pitchFamily="34"/>
            </a:rPr>
            <a:t>«</a:t>
          </a:r>
          <a:r>
            <a:rPr lang="fr-FR" sz="1200" b="1" i="0" u="none" strike="noStrike" kern="0" cap="none" spc="0" baseline="0">
              <a:solidFill>
                <a:srgbClr val="000000"/>
              </a:solidFill>
              <a:uFillTx/>
              <a:latin typeface="Arial" pitchFamily="34"/>
              <a:ea typeface="Calibri" pitchFamily="34"/>
              <a:cs typeface="Arial" pitchFamily="34"/>
            </a:rPr>
            <a:t>Bilan - pistes de progrès </a:t>
          </a:r>
          <a:r>
            <a:rPr lang="fr-FR" sz="1100" b="1" i="0" u="none" strike="noStrike" kern="0" cap="none" spc="0" baseline="0">
              <a:solidFill>
                <a:srgbClr val="000000"/>
              </a:solidFill>
              <a:uFillTx/>
              <a:latin typeface="Arial" pitchFamily="34"/>
              <a:cs typeface="Arial" pitchFamily="34"/>
            </a:rPr>
            <a:t>»)</a:t>
          </a:r>
          <a:endParaRPr lang="fr-FR" sz="1200" b="1" i="0" u="none" strike="noStrike" kern="0" cap="none" spc="0" baseline="0">
            <a:solidFill>
              <a:srgbClr val="000000"/>
            </a:solidFill>
            <a:uFillTx/>
            <a:latin typeface="Arial" pitchFamily="34"/>
            <a:ea typeface="Calibri" pitchFamily="34"/>
            <a:cs typeface="Arial" pitchFamily="34"/>
          </a:endParaRPr>
        </a:p>
      </xdr:txBody>
    </xdr:sp>
    <xdr:clientData/>
  </xdr:oneCellAnchor>
  <xdr:oneCellAnchor>
    <xdr:from>
      <xdr:col>1</xdr:col>
      <xdr:colOff>476036</xdr:colOff>
      <xdr:row>21</xdr:row>
      <xdr:rowOff>23710</xdr:rowOff>
    </xdr:from>
    <xdr:ext cx="243843" cy="366610"/>
    <xdr:sp macro="" textlink="">
      <xdr:nvSpPr>
        <xdr:cNvPr id="11" name="Flèche courbée vers la droite 9"/>
        <xdr:cNvSpPr/>
      </xdr:nvSpPr>
      <xdr:spPr>
        <a:xfrm>
          <a:off x="1268516" y="3917530"/>
          <a:ext cx="243843" cy="366610"/>
        </a:xfrm>
        <a:custGeom>
          <a:avLst/>
          <a:gdLst>
            <a:gd name="f0" fmla="val 10800000"/>
            <a:gd name="f1" fmla="val 5400000"/>
            <a:gd name="f2" fmla="val 16200000"/>
            <a:gd name="f3" fmla="val 180"/>
            <a:gd name="f4" fmla="val w"/>
            <a:gd name="f5" fmla="val h"/>
            <a:gd name="f6" fmla="val ss"/>
            <a:gd name="f7" fmla="val 0"/>
            <a:gd name="f8" fmla="*/ 5419351 1 1725033"/>
            <a:gd name="f9" fmla="val 25000"/>
            <a:gd name="f10" fmla="val 50000"/>
            <a:gd name="f11" fmla="+- 0 0 -270"/>
            <a:gd name="f12" fmla="+- 0 0 -180"/>
            <a:gd name="f13" fmla="+- 0 0 -90"/>
            <a:gd name="f14" fmla="abs f4"/>
            <a:gd name="f15" fmla="abs f5"/>
            <a:gd name="f16" fmla="abs f6"/>
            <a:gd name="f17" fmla="*/ f11 f0 1"/>
            <a:gd name="f18" fmla="*/ f12 f0 1"/>
            <a:gd name="f19" fmla="*/ f13 f0 1"/>
            <a:gd name="f20" fmla="?: f14 f4 1"/>
            <a:gd name="f21" fmla="?: f15 f5 1"/>
            <a:gd name="f22" fmla="?: f16 f6 1"/>
            <a:gd name="f23" fmla="*/ f17 1 f3"/>
            <a:gd name="f24" fmla="*/ f18 1 f3"/>
            <a:gd name="f25" fmla="*/ f19 1 f3"/>
            <a:gd name="f26" fmla="*/ f20 1 21600"/>
            <a:gd name="f27" fmla="*/ f21 1 21600"/>
            <a:gd name="f28" fmla="*/ 21600 f20 1"/>
            <a:gd name="f29" fmla="*/ 21600 f21 1"/>
            <a:gd name="f30" fmla="+- f23 0 f1"/>
            <a:gd name="f31" fmla="+- f24 0 f1"/>
            <a:gd name="f32" fmla="+- f25 0 f1"/>
            <a:gd name="f33" fmla="min f27 f26"/>
            <a:gd name="f34" fmla="*/ f28 1 f22"/>
            <a:gd name="f35" fmla="*/ f29 1 f22"/>
            <a:gd name="f36" fmla="val f34"/>
            <a:gd name="f37" fmla="val f35"/>
            <a:gd name="f38" fmla="*/ f7 f33 1"/>
            <a:gd name="f39" fmla="+- f37 0 f7"/>
            <a:gd name="f40" fmla="+- f36 0 f7"/>
            <a:gd name="f41" fmla="*/ f36 f33 1"/>
            <a:gd name="f42" fmla="*/ f37 f33 1"/>
            <a:gd name="f43" fmla="*/ f39 1 2"/>
            <a:gd name="f44" fmla="min f40 f39"/>
            <a:gd name="f45" fmla="*/ f40 f40 1"/>
            <a:gd name="f46" fmla="*/ f40 f33 1"/>
            <a:gd name="f47" fmla="*/ f44 f9 1"/>
            <a:gd name="f48" fmla="*/ f44 f10 1"/>
            <a:gd name="f49" fmla="*/ f47 1 100000"/>
            <a:gd name="f50" fmla="*/ f48 1 100000"/>
            <a:gd name="f51" fmla="+- f49 f50 0"/>
            <a:gd name="f52" fmla="*/ f49 f49 1"/>
            <a:gd name="f53" fmla="+- f50 0 f49"/>
            <a:gd name="f54" fmla="*/ f50 1 2"/>
            <a:gd name="f55" fmla="+- f36 0 f49"/>
            <a:gd name="f56" fmla="+- 0 0 f49"/>
            <a:gd name="f57" fmla="*/ f49 1 2"/>
            <a:gd name="f58" fmla="*/ f49 f33 1"/>
            <a:gd name="f59" fmla="*/ f51 1 4"/>
            <a:gd name="f60" fmla="+- f45 0 f52"/>
            <a:gd name="f61" fmla="*/ f53 1 2"/>
            <a:gd name="f62" fmla="+- f37 0 f54"/>
            <a:gd name="f63" fmla="+- 0 0 f57"/>
            <a:gd name="f64" fmla="+- 0 0 f56"/>
            <a:gd name="f65" fmla="*/ f55 f33 1"/>
            <a:gd name="f66" fmla="*/ f57 f33 1"/>
            <a:gd name="f67" fmla="+- f43 0 f59"/>
            <a:gd name="f68" fmla="sqrt f60"/>
            <a:gd name="f69" fmla="+- 0 0 f63"/>
            <a:gd name="f70" fmla="*/ f62 f33 1"/>
            <a:gd name="f71" fmla="*/ f67 2 1"/>
            <a:gd name="f72" fmla="+- f67 f49 0"/>
            <a:gd name="f73" fmla="*/ f68 f67 1"/>
            <a:gd name="f74" fmla="*/ f67 f33 1"/>
            <a:gd name="f75" fmla="*/ f71 f71 1"/>
            <a:gd name="f76" fmla="*/ f73 1 f40"/>
            <a:gd name="f77" fmla="+- f67 f72 0"/>
            <a:gd name="f78" fmla="+- f75 0 f52"/>
            <a:gd name="f79" fmla="+- f67 f76 0"/>
            <a:gd name="f80" fmla="+- f72 f76 0"/>
            <a:gd name="f81" fmla="+- 0 0 f76"/>
            <a:gd name="f82" fmla="*/ f77 1 2"/>
            <a:gd name="f83" fmla="sqrt f78"/>
            <a:gd name="f84" fmla="+- f79 0 f61"/>
            <a:gd name="f85" fmla="+- f80 f61 0"/>
            <a:gd name="f86" fmla="+- 0 0 f81"/>
            <a:gd name="f87" fmla="*/ f80 f33 1"/>
            <a:gd name="f88" fmla="*/ f82 f33 1"/>
            <a:gd name="f89" fmla="*/ f83 f40 1"/>
            <a:gd name="f90" fmla="at2 f64 f86"/>
            <a:gd name="f91" fmla="*/ f84 f33 1"/>
            <a:gd name="f92" fmla="*/ f85 f33 1"/>
            <a:gd name="f93" fmla="+- f90 f1 0"/>
            <a:gd name="f94" fmla="*/ f89 1 f71"/>
            <a:gd name="f95" fmla="*/ f93 f8 1"/>
            <a:gd name="f96" fmla="+- 0 0 f94"/>
            <a:gd name="f97" fmla="*/ f95 1 f0"/>
            <a:gd name="f98" fmla="+- 0 0 f96"/>
            <a:gd name="f99" fmla="+- 0 0 f97"/>
            <a:gd name="f100" fmla="at2 f98 f69"/>
            <a:gd name="f101" fmla="val f99"/>
            <a:gd name="f102" fmla="+- f100 f1 0"/>
            <a:gd name="f103" fmla="+- 0 0 f101"/>
            <a:gd name="f104" fmla="*/ f102 f8 1"/>
            <a:gd name="f105" fmla="*/ f103 f0 1"/>
            <a:gd name="f106" fmla="*/ f104 1 f0"/>
            <a:gd name="f107" fmla="*/ f105 1 f8"/>
            <a:gd name="f108" fmla="+- 0 0 f106"/>
            <a:gd name="f109" fmla="+- f107 0 f1"/>
            <a:gd name="f110" fmla="val f108"/>
            <a:gd name="f111" fmla="+- 0 0 f110"/>
            <a:gd name="f112" fmla="+- f0 0 f109"/>
            <a:gd name="f113" fmla="+- 0 0 f109"/>
            <a:gd name="f114" fmla="*/ f111 f0 1"/>
            <a:gd name="f115" fmla="*/ f114 1 f8"/>
            <a:gd name="f116" fmla="+- f115 0 f1"/>
            <a:gd name="f117" fmla="+- f116 0 f1"/>
            <a:gd name="f118" fmla="+- f1 f116 0"/>
            <a:gd name="f119" fmla="+- f0 0 f116"/>
          </a:gdLst>
          <a:ahLst/>
          <a:cxnLst>
            <a:cxn ang="3cd4">
              <a:pos x="hc" y="t"/>
            </a:cxn>
            <a:cxn ang="0">
              <a:pos x="r" y="vc"/>
            </a:cxn>
            <a:cxn ang="cd4">
              <a:pos x="hc" y="b"/>
            </a:cxn>
            <a:cxn ang="cd2">
              <a:pos x="l" y="vc"/>
            </a:cxn>
            <a:cxn ang="f30">
              <a:pos x="f38" y="f88"/>
            </a:cxn>
            <a:cxn ang="f31">
              <a:pos x="f65" y="f92"/>
            </a:cxn>
            <a:cxn ang="f32">
              <a:pos x="f41" y="f70"/>
            </a:cxn>
            <a:cxn ang="f32">
              <a:pos x="f65" y="f91"/>
            </a:cxn>
            <a:cxn ang="f32">
              <a:pos x="f41" y="f66"/>
            </a:cxn>
          </a:cxnLst>
          <a:rect l="f38" t="f38" r="f41" b="f42"/>
          <a:pathLst>
            <a:path stroke="0">
              <a:moveTo>
                <a:pt x="f38" y="f74"/>
              </a:moveTo>
              <a:arcTo wR="f46" hR="f74" stAng="f0" swAng="f113"/>
              <a:lnTo>
                <a:pt x="f65" y="f91"/>
              </a:lnTo>
              <a:lnTo>
                <a:pt x="f41" y="f70"/>
              </a:lnTo>
              <a:lnTo>
                <a:pt x="f65" y="f92"/>
              </a:lnTo>
              <a:lnTo>
                <a:pt x="f65" y="f87"/>
              </a:lnTo>
              <a:arcTo wR="f46" hR="f74" stAng="f112" swAng="f109"/>
              <a:close/>
            </a:path>
            <a:path stroke="0">
              <a:moveTo>
                <a:pt x="f41" y="f58"/>
              </a:moveTo>
              <a:arcTo wR="f46" hR="f74" stAng="f2" swAng="f117"/>
              <a:arcTo wR="f46" hR="f74" stAng="f119" swAng="f118"/>
              <a:close/>
            </a:path>
            <a:path fill="none">
              <a:moveTo>
                <a:pt x="f38" y="f74"/>
              </a:moveTo>
              <a:arcTo wR="f46" hR="f74" stAng="f0" swAng="f113"/>
              <a:lnTo>
                <a:pt x="f65" y="f91"/>
              </a:lnTo>
              <a:lnTo>
                <a:pt x="f41" y="f70"/>
              </a:lnTo>
              <a:lnTo>
                <a:pt x="f65" y="f92"/>
              </a:lnTo>
              <a:lnTo>
                <a:pt x="f65" y="f87"/>
              </a:lnTo>
              <a:arcTo wR="f46" hR="f74" stAng="f112" swAng="f109"/>
              <a:lnTo>
                <a:pt x="f38" y="f74"/>
              </a:lnTo>
              <a:arcTo wR="f46" hR="f74" stAng="f0" swAng="f1"/>
              <a:lnTo>
                <a:pt x="f41" y="f58"/>
              </a:lnTo>
              <a:arcTo wR="f46" hR="f74" stAng="f2" swAng="f117"/>
            </a:path>
          </a:pathLst>
        </a:custGeom>
        <a:solidFill>
          <a:srgbClr val="5B9BD5"/>
        </a:solidFill>
        <a:ln cap="flat">
          <a:noFill/>
          <a:prstDash val="solid"/>
        </a:ln>
      </xdr:spPr>
      <xdr:txBody>
        <a:bodyPr vert="horz" wrap="square" lIns="91440" tIns="45720" rIns="91440" bIns="45720" anchor="ctr" anchorCtr="0" compatLnSpc="1">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100" b="0" i="0" u="none" strike="noStrike" kern="0" cap="none" spc="0" baseline="0">
            <a:solidFill>
              <a:srgbClr val="FFFFFF"/>
            </a:solidFill>
            <a:uFillTx/>
            <a:latin typeface="Calibri"/>
          </a:endParaRPr>
        </a:p>
      </xdr:txBody>
    </xdr:sp>
    <xdr:clientData/>
  </xdr:oneCellAnchor>
  <xdr:oneCellAnchor>
    <xdr:from>
      <xdr:col>1</xdr:col>
      <xdr:colOff>289563</xdr:colOff>
      <xdr:row>28</xdr:row>
      <xdr:rowOff>45720</xdr:rowOff>
    </xdr:from>
    <xdr:ext cx="3695703" cy="495303"/>
    <xdr:sp macro="" textlink="">
      <xdr:nvSpPr>
        <xdr:cNvPr id="13" name="Zone de texte 52"/>
        <xdr:cNvSpPr txBox="1"/>
      </xdr:nvSpPr>
      <xdr:spPr>
        <a:xfrm>
          <a:off x="1082043" y="5219700"/>
          <a:ext cx="3695703" cy="495303"/>
        </a:xfrm>
        <a:prstGeom prst="rect">
          <a:avLst/>
        </a:prstGeom>
        <a:noFill/>
        <a:ln cap="flat">
          <a:noFill/>
        </a:ln>
      </xdr:spPr>
      <xdr:txBody>
        <a:bodyPr vert="horz" wrap="square" lIns="91440" tIns="45720" rIns="91440" bIns="45720" anchor="ctr" anchorCtr="1" compatLnSpc="1">
          <a:noAutofit/>
        </a:bodyPr>
        <a:lstStyle/>
        <a:p>
          <a:pPr marL="0" marR="0" lvl="0" indent="0" algn="ctr" defTabSz="914400" rtl="0" fontAlgn="auto" hangingPunct="1">
            <a:lnSpc>
              <a:spcPct val="107000"/>
            </a:lnSpc>
            <a:spcBef>
              <a:spcPts val="0"/>
            </a:spcBef>
            <a:spcAft>
              <a:spcPts val="0"/>
            </a:spcAft>
            <a:buNone/>
            <a:tabLst/>
            <a:defRPr sz="1800" b="0" i="0" u="none" strike="noStrike" kern="0" cap="none" spc="0" baseline="0">
              <a:solidFill>
                <a:srgbClr val="000000"/>
              </a:solidFill>
              <a:uFillTx/>
            </a:defRPr>
          </a:pPr>
          <a:r>
            <a:rPr lang="fr-FR" sz="1200" b="1" i="0" u="none" strike="noStrike" kern="0" cap="none" spc="0" baseline="0">
              <a:solidFill>
                <a:srgbClr val="7030A0"/>
              </a:solidFill>
              <a:uFillTx/>
              <a:latin typeface="Arial" pitchFamily="34"/>
              <a:ea typeface="Calibri" pitchFamily="34"/>
              <a:cs typeface="Arial" pitchFamily="34"/>
            </a:rPr>
            <a:t>Temps estimé pour réaliser l'audit : 30 min</a:t>
          </a:r>
        </a:p>
      </xdr:txBody>
    </xdr:sp>
    <xdr:clientData/>
  </xdr:oneCellAnchor>
  <xdr:oneCellAnchor>
    <xdr:from>
      <xdr:col>0</xdr:col>
      <xdr:colOff>640473</xdr:colOff>
      <xdr:row>27</xdr:row>
      <xdr:rowOff>142536</xdr:rowOff>
    </xdr:from>
    <xdr:ext cx="997829" cy="604217"/>
    <xdr:pic>
      <xdr:nvPicPr>
        <xdr:cNvPr id="12" name="Image 11" descr="Résultat de recherche d'images pour &quot;chrono&quot;">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srcRect/>
        <a:stretch>
          <a:fillRect/>
        </a:stretch>
      </xdr:blipFill>
      <xdr:spPr>
        <a:xfrm>
          <a:off x="640473" y="5133636"/>
          <a:ext cx="997829" cy="604217"/>
        </a:xfrm>
        <a:prstGeom prst="rect">
          <a:avLst/>
        </a:prstGeom>
        <a:noFill/>
        <a:ln cap="flat">
          <a:noFill/>
        </a:ln>
      </xdr:spPr>
    </xdr:pic>
    <xdr:clientData/>
  </xdr:oneCellAnchor>
  <xdr:oneCellAnchor>
    <xdr:from>
      <xdr:col>8</xdr:col>
      <xdr:colOff>0</xdr:colOff>
      <xdr:row>18</xdr:row>
      <xdr:rowOff>53336</xdr:rowOff>
    </xdr:from>
    <xdr:ext cx="2377440" cy="1691640"/>
    <xdr:sp macro="" textlink="">
      <xdr:nvSpPr>
        <xdr:cNvPr id="9" name="ZoneTexte 12"/>
        <xdr:cNvSpPr txBox="1"/>
      </xdr:nvSpPr>
      <xdr:spPr>
        <a:xfrm>
          <a:off x="10980420" y="3398516"/>
          <a:ext cx="2377440" cy="1691640"/>
        </a:xfrm>
        <a:prstGeom prst="rect">
          <a:avLst/>
        </a:prstGeom>
        <a:solidFill>
          <a:srgbClr val="FFFFFF"/>
        </a:solid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100" b="0" i="0" u="none" strike="noStrike" kern="0" cap="none" spc="0" baseline="0">
            <a:solidFill>
              <a:srgbClr val="000000"/>
            </a:solidFill>
            <a:uFillTx/>
            <a:latin typeface="Calibri"/>
          </a:endParaRPr>
        </a:p>
      </xdr:txBody>
    </xdr:sp>
    <xdr:clientData/>
  </xdr:oneCellAnchor>
  <xdr:oneCellAnchor>
    <xdr:from>
      <xdr:col>7</xdr:col>
      <xdr:colOff>4023360</xdr:colOff>
      <xdr:row>17</xdr:row>
      <xdr:rowOff>0</xdr:rowOff>
    </xdr:from>
    <xdr:ext cx="1805939" cy="1805939"/>
    <xdr:pic>
      <xdr:nvPicPr>
        <xdr:cNvPr id="7" name="Image 13" descr="Résultat de recherche d'images pour &quot;cifog logo&quot;&quot;">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3"/>
        <a:srcRect/>
        <a:stretch>
          <a:fillRect/>
        </a:stretch>
      </xdr:blipFill>
      <xdr:spPr>
        <a:xfrm>
          <a:off x="10622280" y="3162300"/>
          <a:ext cx="1805939" cy="1805939"/>
        </a:xfrm>
        <a:prstGeom prst="rect">
          <a:avLst/>
        </a:prstGeom>
        <a:noFill/>
        <a:ln cap="flat">
          <a:noFill/>
        </a:ln>
      </xdr:spPr>
    </xdr:pic>
    <xdr:clientData/>
  </xdr:oneCellAnchor>
</xdr:wsDr>
</file>

<file path=xl/tables/table1.xml><?xml version="1.0" encoding="utf-8"?>
<table xmlns="http://schemas.openxmlformats.org/spreadsheetml/2006/main" id="1" name="Tableau1" displayName="Tableau1" ref="B10:I16" totalsRowShown="0">
  <tableColumns count="8">
    <tableColumn id="1" name="Colonne2"/>
    <tableColumn id="2" name="Colonne1"/>
    <tableColumn id="3" name="NOTE"/>
    <tableColumn id="4" name="TOTAL"/>
    <tableColumn id="5" name="Calcul"/>
    <tableColumn id="6" name="COMMENTAIRES (Visite 1)"/>
    <tableColumn id="7" name="ENGAGEMENT "/>
    <tableColumn id="8" name="EVOLUTION (Visite 2)"/>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heetViews>
  <sheetFormatPr baseColWidth="10" defaultRowHeight="13.8"/>
  <cols>
    <col min="1" max="1" width="11.5546875" style="2" customWidth="1"/>
    <col min="2" max="2" width="26.88671875" style="2" bestFit="1" customWidth="1"/>
    <col min="3" max="7" width="11.5546875" style="2" customWidth="1"/>
    <col min="8" max="8" width="63.88671875" style="2" customWidth="1"/>
    <col min="9" max="9" width="11.5546875" style="2" customWidth="1"/>
    <col min="10" max="16384" width="11.5546875" style="2"/>
  </cols>
  <sheetData>
    <row r="1" spans="1:12" customFormat="1" ht="14.4">
      <c r="A1" s="1"/>
      <c r="B1" s="2"/>
      <c r="C1" s="2"/>
      <c r="D1" s="2"/>
      <c r="E1" s="2"/>
      <c r="F1" s="2"/>
      <c r="G1" s="2"/>
      <c r="H1" s="2"/>
      <c r="I1" s="2"/>
      <c r="J1" s="2"/>
      <c r="K1" s="2"/>
      <c r="L1" s="2"/>
    </row>
    <row r="2" spans="1:12" customFormat="1" ht="14.4" thickBot="1">
      <c r="A2" s="1"/>
      <c r="B2" s="2"/>
      <c r="C2" s="2"/>
      <c r="D2" s="2"/>
      <c r="E2" s="2"/>
      <c r="F2" s="2"/>
      <c r="G2" s="2"/>
      <c r="H2" s="2"/>
      <c r="I2" s="2"/>
      <c r="J2" s="2"/>
      <c r="K2" s="2"/>
      <c r="L2" s="2"/>
    </row>
    <row r="3" spans="1:12" customFormat="1" ht="14.4">
      <c r="A3" s="1"/>
      <c r="B3" s="3"/>
      <c r="C3" s="4"/>
      <c r="D3" s="4"/>
      <c r="E3" s="4"/>
      <c r="F3" s="4"/>
      <c r="G3" s="4"/>
      <c r="H3" s="4"/>
      <c r="I3" s="4"/>
      <c r="J3" s="4"/>
      <c r="K3" s="5"/>
      <c r="L3" s="2"/>
    </row>
    <row r="4" spans="1:12" customFormat="1" ht="14.4">
      <c r="A4" s="1"/>
      <c r="B4" s="6"/>
      <c r="C4" s="2"/>
      <c r="D4" s="2"/>
      <c r="E4" s="2"/>
      <c r="F4" s="2"/>
      <c r="G4" s="2"/>
      <c r="H4" s="2"/>
      <c r="I4" s="2"/>
      <c r="J4" s="2"/>
      <c r="K4" s="7"/>
      <c r="L4" s="2"/>
    </row>
    <row r="5" spans="1:12" customFormat="1" ht="14.4">
      <c r="A5" s="1"/>
      <c r="B5" s="6"/>
      <c r="C5" s="2"/>
      <c r="D5" s="2"/>
      <c r="E5" s="2"/>
      <c r="F5" s="2"/>
      <c r="G5" s="2"/>
      <c r="H5" s="2"/>
      <c r="I5" s="2"/>
      <c r="J5" s="2"/>
      <c r="K5" s="7"/>
      <c r="L5" s="2"/>
    </row>
    <row r="6" spans="1:12" customFormat="1" ht="14.4">
      <c r="A6" s="1"/>
      <c r="B6" s="6"/>
      <c r="C6" s="2"/>
      <c r="D6" s="2"/>
      <c r="E6" s="2"/>
      <c r="F6" s="2"/>
      <c r="G6" s="2"/>
      <c r="H6" s="2"/>
      <c r="I6" s="2"/>
      <c r="J6" s="2"/>
      <c r="K6" s="7"/>
      <c r="L6" s="2"/>
    </row>
    <row r="7" spans="1:12" customFormat="1" ht="14.4">
      <c r="A7" s="1"/>
      <c r="B7" s="6"/>
      <c r="C7" s="2"/>
      <c r="D7" s="2"/>
      <c r="E7" s="2"/>
      <c r="F7" s="2"/>
      <c r="G7" s="2"/>
      <c r="H7" s="2"/>
      <c r="I7" s="2"/>
      <c r="J7" s="2"/>
      <c r="K7" s="7"/>
      <c r="L7" s="2"/>
    </row>
    <row r="8" spans="1:12" customFormat="1" ht="14.4">
      <c r="A8" s="1"/>
      <c r="B8" s="6"/>
      <c r="C8" s="2"/>
      <c r="D8" s="2"/>
      <c r="E8" s="2"/>
      <c r="F8" s="2"/>
      <c r="G8" s="2"/>
      <c r="H8" s="2"/>
      <c r="I8" s="2"/>
      <c r="J8" s="2"/>
      <c r="K8" s="7"/>
      <c r="L8" s="2"/>
    </row>
    <row r="9" spans="1:12" customFormat="1" ht="14.4">
      <c r="A9" s="1"/>
      <c r="B9" s="6"/>
      <c r="C9" s="2"/>
      <c r="D9" s="2"/>
      <c r="E9" s="2"/>
      <c r="F9" s="2"/>
      <c r="G9" s="2"/>
      <c r="H9" s="2"/>
      <c r="I9" s="2"/>
      <c r="J9" s="2"/>
      <c r="K9" s="7"/>
      <c r="L9" s="2"/>
    </row>
    <row r="10" spans="1:12" customFormat="1" ht="14.4">
      <c r="A10" s="1"/>
      <c r="B10" s="6"/>
      <c r="C10" s="2"/>
      <c r="D10" s="2"/>
      <c r="E10" s="2"/>
      <c r="F10" s="2"/>
      <c r="G10" s="2"/>
      <c r="H10" s="2"/>
      <c r="I10" s="2"/>
      <c r="J10" s="2"/>
      <c r="K10" s="7"/>
      <c r="L10" s="2"/>
    </row>
    <row r="11" spans="1:12" customFormat="1" ht="15.6">
      <c r="A11" s="1"/>
      <c r="B11" s="14" t="s">
        <v>0</v>
      </c>
      <c r="C11" s="14"/>
      <c r="D11" s="14"/>
      <c r="E11" s="14"/>
      <c r="F11" s="14"/>
      <c r="G11" s="14"/>
      <c r="H11" s="14"/>
      <c r="I11" s="14"/>
      <c r="J11" s="2"/>
      <c r="K11" s="7"/>
      <c r="L11" s="2"/>
    </row>
    <row r="12" spans="1:12" customFormat="1" ht="14.4">
      <c r="A12" s="1"/>
      <c r="B12" s="6"/>
      <c r="C12" s="2"/>
      <c r="D12" s="2"/>
      <c r="E12" s="2"/>
      <c r="F12" s="2"/>
      <c r="G12" s="2"/>
      <c r="H12" s="2"/>
      <c r="I12" s="2"/>
      <c r="J12" s="2"/>
      <c r="K12" s="7"/>
      <c r="L12" s="2"/>
    </row>
    <row r="13" spans="1:12" customFormat="1" ht="14.4">
      <c r="A13" s="1"/>
      <c r="B13" s="15"/>
      <c r="C13" s="15"/>
      <c r="D13" s="15"/>
      <c r="E13" s="15"/>
      <c r="F13" s="15"/>
      <c r="G13" s="15"/>
      <c r="H13" s="15"/>
      <c r="I13" s="2"/>
      <c r="J13" s="2"/>
      <c r="K13" s="7"/>
      <c r="L13" s="2"/>
    </row>
    <row r="14" spans="1:12" customFormat="1" ht="14.4">
      <c r="A14" s="1"/>
      <c r="B14" s="6"/>
      <c r="C14" s="2"/>
      <c r="D14" s="2"/>
      <c r="E14" s="2"/>
      <c r="F14" s="2"/>
      <c r="G14" s="2"/>
      <c r="H14" s="2"/>
      <c r="I14" s="2"/>
      <c r="J14" s="8"/>
      <c r="K14" s="7"/>
      <c r="L14" s="2"/>
    </row>
    <row r="15" spans="1:12" customFormat="1" ht="17.399999999999999">
      <c r="A15" s="1"/>
      <c r="B15" s="9"/>
      <c r="C15" s="2"/>
      <c r="D15" s="2"/>
      <c r="E15" s="2"/>
      <c r="F15" s="2"/>
      <c r="G15" s="2"/>
      <c r="H15" s="2"/>
      <c r="I15" s="2"/>
      <c r="J15" s="2"/>
      <c r="K15" s="7"/>
      <c r="L15" s="2"/>
    </row>
    <row r="16" spans="1:12" customFormat="1" ht="14.4">
      <c r="A16" s="1"/>
      <c r="B16" s="6"/>
      <c r="C16" s="2"/>
      <c r="D16" s="2"/>
      <c r="E16" s="2"/>
      <c r="F16" s="2"/>
      <c r="G16" s="2"/>
      <c r="H16" s="2"/>
      <c r="I16" s="2"/>
      <c r="J16" s="2"/>
      <c r="K16" s="7"/>
      <c r="L16" s="8"/>
    </row>
    <row r="17" spans="1:11" customFormat="1" ht="14.4">
      <c r="A17" s="1"/>
      <c r="B17" s="6"/>
      <c r="C17" s="2"/>
      <c r="D17" s="2"/>
      <c r="E17" s="2"/>
      <c r="F17" s="2"/>
      <c r="G17" s="2"/>
      <c r="H17" s="2"/>
      <c r="I17" s="2"/>
      <c r="J17" s="2"/>
      <c r="K17" s="7"/>
    </row>
    <row r="18" spans="1:11" customFormat="1" ht="14.4">
      <c r="A18" s="1"/>
      <c r="B18" s="6"/>
      <c r="C18" s="2"/>
      <c r="D18" s="2"/>
      <c r="E18" s="2"/>
      <c r="F18" s="2"/>
      <c r="G18" s="2"/>
      <c r="H18" s="2"/>
      <c r="I18" s="2"/>
      <c r="J18" s="2"/>
      <c r="K18" s="7"/>
    </row>
    <row r="19" spans="1:11" customFormat="1" ht="14.4">
      <c r="A19" s="1"/>
      <c r="B19" s="6"/>
      <c r="C19" s="2"/>
      <c r="D19" s="2"/>
      <c r="E19" s="2"/>
      <c r="F19" s="2"/>
      <c r="G19" s="2"/>
      <c r="H19" s="2"/>
      <c r="I19" s="2"/>
      <c r="J19" s="2"/>
      <c r="K19" s="7"/>
    </row>
    <row r="20" spans="1:11" customFormat="1" ht="14.4">
      <c r="A20" s="1"/>
      <c r="B20" s="6"/>
      <c r="C20" s="2"/>
      <c r="D20" s="2"/>
      <c r="E20" s="2"/>
      <c r="F20" s="2"/>
      <c r="G20" s="2"/>
      <c r="H20" s="2"/>
      <c r="I20" s="2"/>
      <c r="J20" s="2"/>
      <c r="K20" s="7"/>
    </row>
    <row r="21" spans="1:11" customFormat="1" ht="14.4">
      <c r="A21" s="1"/>
      <c r="B21" s="6"/>
      <c r="C21" s="2"/>
      <c r="D21" s="2"/>
      <c r="E21" s="2"/>
      <c r="F21" s="2"/>
      <c r="G21" s="2"/>
      <c r="H21" s="2"/>
      <c r="I21" s="2"/>
      <c r="J21" s="2"/>
      <c r="K21" s="7"/>
    </row>
    <row r="22" spans="1:11" customFormat="1" ht="14.4">
      <c r="A22" s="1"/>
      <c r="B22" s="6"/>
      <c r="C22" s="2"/>
      <c r="D22" s="2"/>
      <c r="E22" s="2"/>
      <c r="F22" s="2"/>
      <c r="G22" s="2"/>
      <c r="H22" s="2"/>
      <c r="I22" s="2"/>
      <c r="J22" s="2"/>
      <c r="K22" s="7"/>
    </row>
    <row r="23" spans="1:11" customFormat="1" ht="14.4">
      <c r="A23" s="1"/>
      <c r="B23" s="6"/>
      <c r="C23" s="2"/>
      <c r="D23" s="2"/>
      <c r="E23" s="2"/>
      <c r="F23" s="2"/>
      <c r="G23" s="2"/>
      <c r="H23" s="2"/>
      <c r="I23" s="2"/>
      <c r="J23" s="2"/>
      <c r="K23" s="7"/>
    </row>
    <row r="24" spans="1:11" customFormat="1" ht="14.4">
      <c r="A24" s="1"/>
      <c r="B24" s="6"/>
      <c r="C24" s="2"/>
      <c r="D24" s="2"/>
      <c r="E24" s="2"/>
      <c r="F24" s="2"/>
      <c r="G24" s="2"/>
      <c r="H24" s="2"/>
      <c r="I24" s="2"/>
      <c r="J24" s="2"/>
      <c r="K24" s="7"/>
    </row>
    <row r="25" spans="1:11" customFormat="1" ht="14.4">
      <c r="A25" s="1"/>
      <c r="B25" s="6"/>
      <c r="C25" s="2"/>
      <c r="D25" s="2"/>
      <c r="E25" s="2"/>
      <c r="F25" s="2"/>
      <c r="G25" s="2"/>
      <c r="I25" s="2"/>
      <c r="J25" s="2"/>
      <c r="K25" s="7"/>
    </row>
    <row r="26" spans="1:11" customFormat="1" ht="14.4">
      <c r="A26" s="1"/>
      <c r="B26" s="6"/>
      <c r="C26" s="2"/>
      <c r="D26" s="2"/>
      <c r="E26" s="2"/>
      <c r="F26" s="8"/>
      <c r="G26" s="2"/>
      <c r="H26" s="2"/>
      <c r="I26" s="2"/>
      <c r="J26" s="2"/>
      <c r="K26" s="7"/>
    </row>
    <row r="27" spans="1:11" customFormat="1" ht="14.4">
      <c r="A27" s="1"/>
      <c r="B27" s="6"/>
      <c r="C27" s="8"/>
      <c r="D27" s="2"/>
      <c r="E27" s="2"/>
      <c r="F27" s="2"/>
      <c r="G27" s="2"/>
      <c r="H27" s="10"/>
      <c r="I27" s="2"/>
      <c r="J27" s="2"/>
      <c r="K27" s="7"/>
    </row>
    <row r="28" spans="1:11" customFormat="1" ht="14.4">
      <c r="A28" s="1"/>
      <c r="B28" s="6"/>
      <c r="C28" s="2"/>
      <c r="D28" s="2"/>
      <c r="E28" s="2"/>
      <c r="F28" s="2"/>
      <c r="G28" s="8"/>
      <c r="H28" s="2"/>
      <c r="I28" s="2"/>
      <c r="J28" s="2"/>
      <c r="K28" s="7"/>
    </row>
    <row r="29" spans="1:11" customFormat="1" ht="14.4">
      <c r="A29" s="1"/>
      <c r="B29" s="6"/>
      <c r="C29" s="2"/>
      <c r="D29" s="2"/>
      <c r="E29" s="2"/>
      <c r="F29" s="2"/>
      <c r="G29" s="2"/>
      <c r="H29" s="2"/>
      <c r="I29" s="2"/>
      <c r="J29" s="2"/>
      <c r="K29" s="7"/>
    </row>
    <row r="30" spans="1:11" customFormat="1" ht="14.4">
      <c r="A30" s="1"/>
      <c r="B30" s="6"/>
      <c r="C30" s="2"/>
      <c r="D30" s="2"/>
      <c r="E30" s="2"/>
      <c r="F30" s="2"/>
      <c r="G30" s="2"/>
      <c r="H30" s="2"/>
      <c r="I30" s="2"/>
      <c r="J30" s="2"/>
      <c r="K30" s="7"/>
    </row>
    <row r="31" spans="1:11" customFormat="1" ht="14.4" thickBot="1">
      <c r="A31" s="1"/>
      <c r="B31" s="11"/>
      <c r="C31" s="12"/>
      <c r="D31" s="12"/>
      <c r="E31" s="12"/>
      <c r="F31" s="12"/>
      <c r="G31" s="12"/>
      <c r="H31" s="12"/>
      <c r="I31" s="12"/>
      <c r="J31" s="12"/>
      <c r="K31" s="13"/>
    </row>
  </sheetData>
  <mergeCells count="2">
    <mergeCell ref="B11:I11"/>
    <mergeCell ref="B13:H13"/>
  </mergeCells>
  <pageMargins left="0.70000000000000007" right="0.70000000000000007" top="0.75" bottom="0.75" header="0.30000000000000004" footer="0.3000000000000000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51"/>
  <sheetViews>
    <sheetView workbookViewId="0">
      <selection activeCell="D4" sqref="D4"/>
    </sheetView>
  </sheetViews>
  <sheetFormatPr baseColWidth="10" defaultColWidth="11" defaultRowHeight="14.4"/>
  <cols>
    <col min="1" max="1" width="1.21875" style="16" customWidth="1"/>
    <col min="2" max="2" width="11" style="51" customWidth="1"/>
    <col min="3" max="3" width="100.21875" style="24" customWidth="1"/>
    <col min="4" max="4" width="43.44140625" style="52" customWidth="1"/>
    <col min="5" max="5" width="1.21875" style="24" hidden="1" customWidth="1"/>
    <col min="6" max="6" width="4.77734375" style="24" hidden="1" customWidth="1"/>
    <col min="7" max="7" width="5" style="24" hidden="1" customWidth="1"/>
    <col min="8" max="41" width="11" style="16" customWidth="1"/>
    <col min="42" max="1023" width="11" style="24" customWidth="1"/>
    <col min="1024" max="1024" width="11" style="25" customWidth="1"/>
    <col min="1025" max="16384" width="11" style="25"/>
  </cols>
  <sheetData>
    <row r="1" spans="1:7" s="16" customFormat="1" ht="12" customHeight="1" thickBot="1">
      <c r="B1" s="17"/>
      <c r="D1" s="18"/>
    </row>
    <row r="2" spans="1:7" ht="32.4" thickBot="1">
      <c r="A2" s="19"/>
      <c r="B2" s="53" t="s">
        <v>1</v>
      </c>
      <c r="C2" s="53"/>
      <c r="D2" s="21" t="s">
        <v>2</v>
      </c>
      <c r="E2" s="20"/>
      <c r="F2" s="22"/>
      <c r="G2" s="23"/>
    </row>
    <row r="3" spans="1:7" ht="40.200000000000003" customHeight="1">
      <c r="A3" s="23"/>
      <c r="B3" s="26">
        <v>1</v>
      </c>
      <c r="C3" s="27" t="s">
        <v>3</v>
      </c>
      <c r="D3" s="28"/>
      <c r="E3" s="23"/>
      <c r="F3" s="29">
        <f>IF(D3="Oui ",1,0)</f>
        <v>0</v>
      </c>
      <c r="G3" s="30">
        <f>IF(D3="Non","NC",0)</f>
        <v>0</v>
      </c>
    </row>
    <row r="4" spans="1:7" ht="40.950000000000003" customHeight="1">
      <c r="B4" s="26">
        <v>2</v>
      </c>
      <c r="C4" s="27" t="s">
        <v>4</v>
      </c>
      <c r="D4" s="31"/>
      <c r="E4" s="32" t="b">
        <v>0</v>
      </c>
      <c r="F4" s="29">
        <f>IF(D4="Oui ou une seule UP",1,IF(D4="Elevage liberté",1,IF(D4="Peux mieux faire",0.5,0)))</f>
        <v>0</v>
      </c>
      <c r="G4" s="30"/>
    </row>
    <row r="5" spans="1:7" ht="24" customHeight="1">
      <c r="B5" s="26">
        <f t="shared" ref="B5:B19" si="0">B4+1</f>
        <v>3</v>
      </c>
      <c r="C5" s="27" t="s">
        <v>5</v>
      </c>
      <c r="D5" s="28"/>
      <c r="E5" s="33" t="b">
        <v>0</v>
      </c>
      <c r="F5" s="34">
        <f>IF(D5="Systématique ou une seule UP ",1,IF(D5="Parfois ",0.5,0))</f>
        <v>0</v>
      </c>
      <c r="G5" s="30"/>
    </row>
    <row r="6" spans="1:7" ht="30" customHeight="1">
      <c r="B6" s="26">
        <f t="shared" si="0"/>
        <v>4</v>
      </c>
      <c r="C6" s="27" t="s">
        <v>6</v>
      </c>
      <c r="D6" s="28"/>
      <c r="E6" s="35"/>
      <c r="F6" s="34">
        <f>IF(D6="Oui",1,0)</f>
        <v>0</v>
      </c>
      <c r="G6" s="30">
        <f>IF(D6="Non","NC",0)</f>
        <v>0</v>
      </c>
    </row>
    <row r="7" spans="1:7" ht="45" customHeight="1">
      <c r="B7" s="26">
        <f t="shared" si="0"/>
        <v>5</v>
      </c>
      <c r="C7" s="27" t="s">
        <v>7</v>
      </c>
      <c r="D7" s="28"/>
      <c r="E7" s="35"/>
      <c r="F7" s="34">
        <f>IF(D7="Non",1,0)</f>
        <v>0</v>
      </c>
      <c r="G7" s="30">
        <f>IF(D7="Oui","NC",0)</f>
        <v>0</v>
      </c>
    </row>
    <row r="8" spans="1:7" ht="60" customHeight="1">
      <c r="B8" s="26">
        <f t="shared" si="0"/>
        <v>6</v>
      </c>
      <c r="C8" s="27" t="s">
        <v>8</v>
      </c>
      <c r="D8" s="28"/>
      <c r="E8" s="35"/>
      <c r="F8" s="34">
        <f>IF(D8="Oui",1,IF(D8="Peux mieux faire ",0.5,0))</f>
        <v>0</v>
      </c>
      <c r="G8" s="30"/>
    </row>
    <row r="9" spans="1:7" ht="54" customHeight="1">
      <c r="B9" s="26">
        <f t="shared" si="0"/>
        <v>7</v>
      </c>
      <c r="C9" s="27" t="s">
        <v>9</v>
      </c>
      <c r="D9" s="28"/>
      <c r="E9" s="33" t="b">
        <v>0</v>
      </c>
      <c r="F9" s="34">
        <f>IF(D9="Oui",1,0)</f>
        <v>0</v>
      </c>
      <c r="G9" s="30">
        <f>IF(D9="Non","NC",0)</f>
        <v>0</v>
      </c>
    </row>
    <row r="10" spans="1:7" ht="37.200000000000003" customHeight="1">
      <c r="B10" s="26">
        <f t="shared" si="0"/>
        <v>8</v>
      </c>
      <c r="C10" s="27" t="s">
        <v>10</v>
      </c>
      <c r="D10" s="28"/>
      <c r="E10" s="33" t="b">
        <v>0</v>
      </c>
      <c r="F10" s="34">
        <f>IF(D10="Oui",1,0)</f>
        <v>0</v>
      </c>
      <c r="G10" s="30"/>
    </row>
    <row r="11" spans="1:7" ht="39.6" customHeight="1">
      <c r="B11" s="26">
        <f t="shared" si="0"/>
        <v>9</v>
      </c>
      <c r="C11" s="27" t="s">
        <v>11</v>
      </c>
      <c r="D11" s="28"/>
      <c r="E11" s="33" t="b">
        <v>0</v>
      </c>
      <c r="F11" s="34">
        <f>IF(D11="Oui",1,0)</f>
        <v>0</v>
      </c>
      <c r="G11" s="30" t="str">
        <f>IF(D11="Non","NC","0")</f>
        <v>0</v>
      </c>
    </row>
    <row r="12" spans="1:7" ht="39.6" customHeight="1">
      <c r="B12" s="26">
        <f t="shared" si="0"/>
        <v>10</v>
      </c>
      <c r="C12" s="27" t="s">
        <v>12</v>
      </c>
      <c r="D12" s="28"/>
      <c r="E12" s="33"/>
      <c r="F12" s="34">
        <f>IF(D12="Oui",1,0)</f>
        <v>0</v>
      </c>
      <c r="G12" s="30"/>
    </row>
    <row r="13" spans="1:7" ht="73.05" customHeight="1">
      <c r="B13" s="26">
        <f t="shared" si="0"/>
        <v>11</v>
      </c>
      <c r="C13" s="27" t="s">
        <v>13</v>
      </c>
      <c r="D13" s="28"/>
      <c r="E13" s="35"/>
      <c r="F13" s="34">
        <f>IF(D13="Systématique ",1,IF(D13="Parfois",0.5,0))</f>
        <v>0</v>
      </c>
      <c r="G13" s="30"/>
    </row>
    <row r="14" spans="1:7" ht="57" customHeight="1">
      <c r="B14" s="26">
        <f t="shared" si="0"/>
        <v>12</v>
      </c>
      <c r="C14" s="27" t="s">
        <v>14</v>
      </c>
      <c r="D14" s="28"/>
      <c r="E14" s="33" t="b">
        <v>0</v>
      </c>
      <c r="F14" s="34">
        <f>IF(D14="Systématique ",1,IF(D14="Parfois",0.5,0))</f>
        <v>0</v>
      </c>
      <c r="G14" s="30"/>
    </row>
    <row r="15" spans="1:7" ht="55.95" customHeight="1">
      <c r="B15" s="26">
        <f t="shared" si="0"/>
        <v>13</v>
      </c>
      <c r="C15" s="27" t="s">
        <v>15</v>
      </c>
      <c r="D15" s="28"/>
      <c r="E15" s="33" t="b">
        <v>0</v>
      </c>
      <c r="F15" s="34">
        <f>IF(D15="Oui ou les voies sont désinfectées",1,IF(D15="Peux mieux faire ",0.5,0))</f>
        <v>0</v>
      </c>
      <c r="G15" s="30"/>
    </row>
    <row r="16" spans="1:7" ht="55.95" customHeight="1">
      <c r="B16" s="26">
        <f t="shared" si="0"/>
        <v>14</v>
      </c>
      <c r="C16" s="27" t="s">
        <v>16</v>
      </c>
      <c r="D16" s="28"/>
      <c r="E16" s="33" t="b">
        <v>0</v>
      </c>
      <c r="F16" s="34">
        <f>IF(D16="Oui ou absence de basse-cour",1,0)</f>
        <v>0</v>
      </c>
      <c r="G16" s="30">
        <f>IF(D16="Non","NC",0)</f>
        <v>0</v>
      </c>
    </row>
    <row r="17" spans="1:1023" ht="55.95" customHeight="1">
      <c r="B17" s="26">
        <f t="shared" si="0"/>
        <v>15</v>
      </c>
      <c r="C17" s="27" t="s">
        <v>17</v>
      </c>
      <c r="D17" s="28"/>
      <c r="E17" s="33" t="b">
        <v>0</v>
      </c>
      <c r="F17" s="34">
        <f>IF(D17="Régulièrement",1,IF(D17="Parfois",0.5,0))</f>
        <v>0</v>
      </c>
      <c r="G17" s="30" t="str">
        <f>IF(D17="Régulièrement",0,"NC")</f>
        <v>NC</v>
      </c>
    </row>
    <row r="18" spans="1:1023" ht="55.95" customHeight="1">
      <c r="B18" s="26">
        <f t="shared" si="0"/>
        <v>16</v>
      </c>
      <c r="C18" s="27" t="s">
        <v>18</v>
      </c>
      <c r="D18" s="28"/>
      <c r="E18" s="33" t="b">
        <v>0</v>
      </c>
      <c r="F18" s="34">
        <f>IF(D18="Oui",1,0)</f>
        <v>0</v>
      </c>
      <c r="G18" s="30"/>
    </row>
    <row r="19" spans="1:1023" ht="42" customHeight="1">
      <c r="B19" s="26">
        <f t="shared" si="0"/>
        <v>17</v>
      </c>
      <c r="C19" s="27" t="s">
        <v>19</v>
      </c>
      <c r="D19" s="28"/>
      <c r="E19" s="36"/>
      <c r="F19" s="34">
        <f>IF(D19="Oui",1,0)</f>
        <v>0</v>
      </c>
      <c r="G19" s="30">
        <f>IF(D19="Non","NC",0)</f>
        <v>0</v>
      </c>
    </row>
    <row r="20" spans="1:1023" ht="42" customHeight="1">
      <c r="B20" s="26">
        <v>18</v>
      </c>
      <c r="C20" s="27" t="s">
        <v>20</v>
      </c>
      <c r="D20" s="28"/>
      <c r="E20" s="36"/>
      <c r="F20" s="34">
        <f>IF(D20="Oui",1,0)</f>
        <v>0</v>
      </c>
      <c r="G20" s="30"/>
    </row>
    <row r="21" spans="1:1023" s="43" customFormat="1" ht="15.6" customHeight="1" thickBot="1">
      <c r="A21" s="37"/>
      <c r="B21" s="38"/>
      <c r="C21" s="39"/>
      <c r="D21" s="40"/>
      <c r="E21" s="41"/>
      <c r="F21" s="42"/>
      <c r="G21" s="42"/>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c r="IW21" s="37"/>
      <c r="IX21" s="37"/>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37"/>
      <c r="NJ21" s="37"/>
      <c r="NK21" s="37"/>
      <c r="NL21" s="37"/>
      <c r="NM21" s="37"/>
      <c r="NN21" s="37"/>
      <c r="NO21" s="37"/>
      <c r="NP21" s="37"/>
      <c r="NQ21" s="37"/>
      <c r="NR21" s="37"/>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37"/>
      <c r="SD21" s="37"/>
      <c r="SE21" s="37"/>
      <c r="SF21" s="37"/>
      <c r="SG21" s="37"/>
      <c r="SH21" s="37"/>
      <c r="SI21" s="37"/>
      <c r="SJ21" s="37"/>
      <c r="SK21" s="37"/>
      <c r="SL21" s="37"/>
      <c r="SM21" s="37"/>
      <c r="SN21" s="37"/>
      <c r="SO21" s="37"/>
      <c r="SP21" s="37"/>
      <c r="SQ21" s="37"/>
      <c r="SR21" s="37"/>
      <c r="SS21" s="37"/>
      <c r="ST21" s="37"/>
      <c r="SU21" s="37"/>
      <c r="SV21" s="37"/>
      <c r="SW21" s="37"/>
      <c r="SX21" s="37"/>
      <c r="SY21" s="37"/>
      <c r="SZ21" s="37"/>
      <c r="TA21" s="37"/>
      <c r="TB21" s="37"/>
      <c r="TC21" s="37"/>
      <c r="TD21" s="37"/>
      <c r="TE21" s="37"/>
      <c r="TF21" s="37"/>
      <c r="TG21" s="37"/>
      <c r="TH21" s="37"/>
      <c r="TI21" s="37"/>
      <c r="TJ21" s="37"/>
      <c r="TK21" s="37"/>
      <c r="TL21" s="37"/>
      <c r="TM21" s="37"/>
      <c r="TN21" s="37"/>
      <c r="TO21" s="37"/>
      <c r="TP21" s="37"/>
      <c r="TQ21" s="37"/>
      <c r="TR21" s="37"/>
      <c r="TS21" s="37"/>
      <c r="TT21" s="37"/>
      <c r="TU21" s="37"/>
      <c r="TV21" s="37"/>
      <c r="TW21" s="37"/>
      <c r="TX21" s="37"/>
      <c r="TY21" s="37"/>
      <c r="TZ21" s="37"/>
      <c r="UA21" s="37"/>
      <c r="UB21" s="37"/>
      <c r="UC21" s="37"/>
      <c r="UD21" s="37"/>
      <c r="UE21" s="37"/>
      <c r="UF21" s="37"/>
      <c r="UG21" s="37"/>
      <c r="UH21" s="37"/>
      <c r="UI21" s="37"/>
      <c r="UJ21" s="37"/>
      <c r="UK21" s="37"/>
      <c r="UL21" s="37"/>
      <c r="UM21" s="37"/>
      <c r="UN21" s="37"/>
      <c r="UO21" s="37"/>
      <c r="UP21" s="37"/>
      <c r="UQ21" s="37"/>
      <c r="UR21" s="37"/>
      <c r="US21" s="37"/>
      <c r="UT21" s="37"/>
      <c r="UU21" s="37"/>
      <c r="UV21" s="37"/>
      <c r="UW21" s="37"/>
      <c r="UX21" s="37"/>
      <c r="UY21" s="37"/>
      <c r="UZ21" s="37"/>
      <c r="VA21" s="37"/>
      <c r="VB21" s="37"/>
      <c r="VC21" s="37"/>
      <c r="VD21" s="37"/>
      <c r="VE21" s="37"/>
      <c r="VF21" s="37"/>
      <c r="VG21" s="37"/>
      <c r="VH21" s="37"/>
      <c r="VI21" s="37"/>
      <c r="VJ21" s="37"/>
      <c r="VK21" s="37"/>
      <c r="VL21" s="37"/>
      <c r="VM21" s="37"/>
      <c r="VN21" s="37"/>
      <c r="VO21" s="37"/>
      <c r="VP21" s="37"/>
      <c r="VQ21" s="37"/>
      <c r="VR21" s="37"/>
      <c r="VS21" s="37"/>
      <c r="VT21" s="37"/>
      <c r="VU21" s="37"/>
      <c r="VV21" s="37"/>
      <c r="VW21" s="37"/>
      <c r="VX21" s="37"/>
      <c r="VY21" s="37"/>
      <c r="VZ21" s="37"/>
      <c r="WA21" s="37"/>
      <c r="WB21" s="37"/>
      <c r="WC21" s="37"/>
      <c r="WD21" s="37"/>
      <c r="WE21" s="37"/>
      <c r="WF21" s="37"/>
      <c r="WG21" s="37"/>
      <c r="WH21" s="37"/>
      <c r="WI21" s="37"/>
      <c r="WJ21" s="37"/>
      <c r="WK21" s="37"/>
      <c r="WL21" s="37"/>
      <c r="WM21" s="37"/>
      <c r="WN21" s="37"/>
      <c r="WO21" s="37"/>
      <c r="WP21" s="37"/>
      <c r="WQ21" s="37"/>
      <c r="WR21" s="37"/>
      <c r="WS21" s="37"/>
      <c r="WT21" s="37"/>
      <c r="WU21" s="37"/>
      <c r="WV21" s="37"/>
      <c r="WW21" s="37"/>
      <c r="WX21" s="37"/>
      <c r="WY21" s="37"/>
      <c r="WZ21" s="37"/>
      <c r="XA21" s="37"/>
      <c r="XB21" s="37"/>
      <c r="XC21" s="37"/>
      <c r="XD21" s="37"/>
      <c r="XE21" s="37"/>
      <c r="XF21" s="37"/>
      <c r="XG21" s="37"/>
      <c r="XH21" s="37"/>
      <c r="XI21" s="37"/>
      <c r="XJ21" s="37"/>
      <c r="XK21" s="37"/>
      <c r="XL21" s="37"/>
      <c r="XM21" s="37"/>
      <c r="XN21" s="37"/>
      <c r="XO21" s="37"/>
      <c r="XP21" s="37"/>
      <c r="XQ21" s="37"/>
      <c r="XR21" s="37"/>
      <c r="XS21" s="37"/>
      <c r="XT21" s="37"/>
      <c r="XU21" s="37"/>
      <c r="XV21" s="37"/>
      <c r="XW21" s="37"/>
      <c r="XX21" s="37"/>
      <c r="XY21" s="37"/>
      <c r="XZ21" s="37"/>
      <c r="YA21" s="37"/>
      <c r="YB21" s="37"/>
      <c r="YC21" s="37"/>
      <c r="YD21" s="37"/>
      <c r="YE21" s="37"/>
      <c r="YF21" s="37"/>
      <c r="YG21" s="37"/>
      <c r="YH21" s="37"/>
      <c r="YI21" s="37"/>
      <c r="YJ21" s="37"/>
      <c r="YK21" s="37"/>
      <c r="YL21" s="37"/>
      <c r="YM21" s="37"/>
      <c r="YN21" s="37"/>
      <c r="YO21" s="37"/>
      <c r="YP21" s="37"/>
      <c r="YQ21" s="37"/>
      <c r="YR21" s="37"/>
      <c r="YS21" s="37"/>
      <c r="YT21" s="37"/>
      <c r="YU21" s="37"/>
      <c r="YV21" s="37"/>
      <c r="YW21" s="37"/>
      <c r="YX21" s="37"/>
      <c r="YY21" s="37"/>
      <c r="YZ21" s="37"/>
      <c r="ZA21" s="37"/>
      <c r="ZB21" s="37"/>
      <c r="ZC21" s="37"/>
      <c r="ZD21" s="37"/>
      <c r="ZE21" s="37"/>
      <c r="ZF21" s="37"/>
      <c r="ZG21" s="37"/>
      <c r="ZH21" s="37"/>
      <c r="ZI21" s="37"/>
      <c r="ZJ21" s="37"/>
      <c r="ZK21" s="37"/>
      <c r="ZL21" s="37"/>
      <c r="ZM21" s="37"/>
      <c r="ZN21" s="37"/>
      <c r="ZO21" s="37"/>
      <c r="ZP21" s="37"/>
      <c r="ZQ21" s="37"/>
      <c r="ZR21" s="37"/>
      <c r="ZS21" s="37"/>
      <c r="ZT21" s="37"/>
      <c r="ZU21" s="37"/>
      <c r="ZV21" s="37"/>
      <c r="ZW21" s="37"/>
      <c r="ZX21" s="37"/>
      <c r="ZY21" s="37"/>
      <c r="ZZ21" s="37"/>
      <c r="AAA21" s="37"/>
      <c r="AAB21" s="37"/>
      <c r="AAC21" s="37"/>
      <c r="AAD21" s="37"/>
      <c r="AAE21" s="37"/>
      <c r="AAF21" s="37"/>
      <c r="AAG21" s="37"/>
      <c r="AAH21" s="37"/>
      <c r="AAI21" s="37"/>
      <c r="AAJ21" s="37"/>
      <c r="AAK21" s="37"/>
      <c r="AAL21" s="37"/>
      <c r="AAM21" s="37"/>
      <c r="AAN21" s="37"/>
      <c r="AAO21" s="37"/>
      <c r="AAP21" s="37"/>
      <c r="AAQ21" s="37"/>
      <c r="AAR21" s="37"/>
      <c r="AAS21" s="37"/>
      <c r="AAT21" s="37"/>
      <c r="AAU21" s="37"/>
      <c r="AAV21" s="37"/>
      <c r="AAW21" s="37"/>
      <c r="AAX21" s="37"/>
      <c r="AAY21" s="37"/>
      <c r="AAZ21" s="37"/>
      <c r="ABA21" s="37"/>
      <c r="ABB21" s="37"/>
      <c r="ABC21" s="37"/>
      <c r="ABD21" s="37"/>
      <c r="ABE21" s="37"/>
      <c r="ABF21" s="37"/>
      <c r="ABG21" s="37"/>
      <c r="ABH21" s="37"/>
      <c r="ABI21" s="37"/>
      <c r="ABJ21" s="37"/>
      <c r="ABK21" s="37"/>
      <c r="ABL21" s="37"/>
      <c r="ABM21" s="37"/>
      <c r="ABN21" s="37"/>
      <c r="ABO21" s="37"/>
      <c r="ABP21" s="37"/>
      <c r="ABQ21" s="37"/>
      <c r="ABR21" s="37"/>
      <c r="ABS21" s="37"/>
      <c r="ABT21" s="37"/>
      <c r="ABU21" s="37"/>
      <c r="ABV21" s="37"/>
      <c r="ABW21" s="37"/>
      <c r="ABX21" s="37"/>
      <c r="ABY21" s="37"/>
      <c r="ABZ21" s="37"/>
      <c r="ACA21" s="37"/>
      <c r="ACB21" s="37"/>
      <c r="ACC21" s="37"/>
      <c r="ACD21" s="37"/>
      <c r="ACE21" s="37"/>
      <c r="ACF21" s="37"/>
      <c r="ACG21" s="37"/>
      <c r="ACH21" s="37"/>
      <c r="ACI21" s="37"/>
      <c r="ACJ21" s="37"/>
      <c r="ACK21" s="37"/>
      <c r="ACL21" s="37"/>
      <c r="ACM21" s="37"/>
      <c r="ACN21" s="37"/>
      <c r="ACO21" s="37"/>
      <c r="ACP21" s="37"/>
      <c r="ACQ21" s="37"/>
      <c r="ACR21" s="37"/>
      <c r="ACS21" s="37"/>
      <c r="ACT21" s="37"/>
      <c r="ACU21" s="37"/>
      <c r="ACV21" s="37"/>
      <c r="ACW21" s="37"/>
      <c r="ACX21" s="37"/>
      <c r="ACY21" s="37"/>
      <c r="ACZ21" s="37"/>
      <c r="ADA21" s="37"/>
      <c r="ADB21" s="37"/>
      <c r="ADC21" s="37"/>
      <c r="ADD21" s="37"/>
      <c r="ADE21" s="37"/>
      <c r="ADF21" s="37"/>
      <c r="ADG21" s="37"/>
      <c r="ADH21" s="37"/>
      <c r="ADI21" s="37"/>
      <c r="ADJ21" s="37"/>
      <c r="ADK21" s="37"/>
      <c r="ADL21" s="37"/>
      <c r="ADM21" s="37"/>
      <c r="ADN21" s="37"/>
      <c r="ADO21" s="37"/>
      <c r="ADP21" s="37"/>
      <c r="ADQ21" s="37"/>
      <c r="ADR21" s="37"/>
      <c r="ADS21" s="37"/>
      <c r="ADT21" s="37"/>
      <c r="ADU21" s="37"/>
      <c r="ADV21" s="37"/>
      <c r="ADW21" s="37"/>
      <c r="ADX21" s="37"/>
      <c r="ADY21" s="37"/>
      <c r="ADZ21" s="37"/>
      <c r="AEA21" s="37"/>
      <c r="AEB21" s="37"/>
      <c r="AEC21" s="37"/>
      <c r="AED21" s="37"/>
      <c r="AEE21" s="37"/>
      <c r="AEF21" s="37"/>
      <c r="AEG21" s="37"/>
      <c r="AEH21" s="37"/>
      <c r="AEI21" s="37"/>
      <c r="AEJ21" s="37"/>
      <c r="AEK21" s="37"/>
      <c r="AEL21" s="37"/>
      <c r="AEM21" s="37"/>
      <c r="AEN21" s="37"/>
      <c r="AEO21" s="37"/>
      <c r="AEP21" s="37"/>
      <c r="AEQ21" s="37"/>
      <c r="AER21" s="37"/>
      <c r="AES21" s="37"/>
      <c r="AET21" s="37"/>
      <c r="AEU21" s="37"/>
      <c r="AEV21" s="37"/>
      <c r="AEW21" s="37"/>
      <c r="AEX21" s="37"/>
      <c r="AEY21" s="37"/>
      <c r="AEZ21" s="37"/>
      <c r="AFA21" s="37"/>
      <c r="AFB21" s="37"/>
      <c r="AFC21" s="37"/>
      <c r="AFD21" s="37"/>
      <c r="AFE21" s="37"/>
      <c r="AFF21" s="37"/>
      <c r="AFG21" s="37"/>
      <c r="AFH21" s="37"/>
      <c r="AFI21" s="37"/>
      <c r="AFJ21" s="37"/>
      <c r="AFK21" s="37"/>
      <c r="AFL21" s="37"/>
      <c r="AFM21" s="37"/>
      <c r="AFN21" s="37"/>
      <c r="AFO21" s="37"/>
      <c r="AFP21" s="37"/>
      <c r="AFQ21" s="37"/>
      <c r="AFR21" s="37"/>
      <c r="AFS21" s="37"/>
      <c r="AFT21" s="37"/>
      <c r="AFU21" s="37"/>
      <c r="AFV21" s="37"/>
      <c r="AFW21" s="37"/>
      <c r="AFX21" s="37"/>
      <c r="AFY21" s="37"/>
      <c r="AFZ21" s="37"/>
      <c r="AGA21" s="37"/>
      <c r="AGB21" s="37"/>
      <c r="AGC21" s="37"/>
      <c r="AGD21" s="37"/>
      <c r="AGE21" s="37"/>
      <c r="AGF21" s="37"/>
      <c r="AGG21" s="37"/>
      <c r="AGH21" s="37"/>
      <c r="AGI21" s="37"/>
      <c r="AGJ21" s="37"/>
      <c r="AGK21" s="37"/>
      <c r="AGL21" s="37"/>
      <c r="AGM21" s="37"/>
      <c r="AGN21" s="37"/>
      <c r="AGO21" s="37"/>
      <c r="AGP21" s="37"/>
      <c r="AGQ21" s="37"/>
      <c r="AGR21" s="37"/>
      <c r="AGS21" s="37"/>
      <c r="AGT21" s="37"/>
      <c r="AGU21" s="37"/>
      <c r="AGV21" s="37"/>
      <c r="AGW21" s="37"/>
      <c r="AGX21" s="37"/>
      <c r="AGY21" s="37"/>
      <c r="AGZ21" s="37"/>
      <c r="AHA21" s="37"/>
      <c r="AHB21" s="37"/>
      <c r="AHC21" s="37"/>
      <c r="AHD21" s="37"/>
      <c r="AHE21" s="37"/>
      <c r="AHF21" s="37"/>
      <c r="AHG21" s="37"/>
      <c r="AHH21" s="37"/>
      <c r="AHI21" s="37"/>
      <c r="AHJ21" s="37"/>
      <c r="AHK21" s="37"/>
      <c r="AHL21" s="37"/>
      <c r="AHM21" s="37"/>
      <c r="AHN21" s="37"/>
      <c r="AHO21" s="37"/>
      <c r="AHP21" s="37"/>
      <c r="AHQ21" s="37"/>
      <c r="AHR21" s="37"/>
      <c r="AHS21" s="37"/>
      <c r="AHT21" s="37"/>
      <c r="AHU21" s="37"/>
      <c r="AHV21" s="37"/>
      <c r="AHW21" s="37"/>
      <c r="AHX21" s="37"/>
      <c r="AHY21" s="37"/>
      <c r="AHZ21" s="37"/>
      <c r="AIA21" s="37"/>
      <c r="AIB21" s="37"/>
      <c r="AIC21" s="37"/>
      <c r="AID21" s="37"/>
      <c r="AIE21" s="37"/>
      <c r="AIF21" s="37"/>
      <c r="AIG21" s="37"/>
      <c r="AIH21" s="37"/>
      <c r="AII21" s="37"/>
      <c r="AIJ21" s="37"/>
      <c r="AIK21" s="37"/>
      <c r="AIL21" s="37"/>
      <c r="AIM21" s="37"/>
      <c r="AIN21" s="37"/>
      <c r="AIO21" s="37"/>
      <c r="AIP21" s="37"/>
      <c r="AIQ21" s="37"/>
      <c r="AIR21" s="37"/>
      <c r="AIS21" s="37"/>
      <c r="AIT21" s="37"/>
      <c r="AIU21" s="37"/>
      <c r="AIV21" s="37"/>
      <c r="AIW21" s="37"/>
      <c r="AIX21" s="37"/>
      <c r="AIY21" s="37"/>
      <c r="AIZ21" s="37"/>
      <c r="AJA21" s="37"/>
      <c r="AJB21" s="37"/>
      <c r="AJC21" s="37"/>
      <c r="AJD21" s="37"/>
      <c r="AJE21" s="37"/>
      <c r="AJF21" s="37"/>
      <c r="AJG21" s="37"/>
      <c r="AJH21" s="37"/>
      <c r="AJI21" s="37"/>
      <c r="AJJ21" s="37"/>
      <c r="AJK21" s="37"/>
      <c r="AJL21" s="37"/>
      <c r="AJM21" s="37"/>
      <c r="AJN21" s="37"/>
      <c r="AJO21" s="37"/>
      <c r="AJP21" s="37"/>
      <c r="AJQ21" s="37"/>
      <c r="AJR21" s="37"/>
      <c r="AJS21" s="37"/>
      <c r="AJT21" s="37"/>
      <c r="AJU21" s="37"/>
      <c r="AJV21" s="37"/>
      <c r="AJW21" s="37"/>
      <c r="AJX21" s="37"/>
      <c r="AJY21" s="37"/>
      <c r="AJZ21" s="37"/>
      <c r="AKA21" s="37"/>
      <c r="AKB21" s="37"/>
      <c r="AKC21" s="37"/>
      <c r="AKD21" s="37"/>
      <c r="AKE21" s="37"/>
      <c r="AKF21" s="37"/>
      <c r="AKG21" s="37"/>
      <c r="AKH21" s="37"/>
      <c r="AKI21" s="37"/>
      <c r="AKJ21" s="37"/>
      <c r="AKK21" s="37"/>
      <c r="AKL21" s="37"/>
      <c r="AKM21" s="37"/>
      <c r="AKN21" s="37"/>
      <c r="AKO21" s="37"/>
      <c r="AKP21" s="37"/>
      <c r="AKQ21" s="37"/>
      <c r="AKR21" s="37"/>
      <c r="AKS21" s="37"/>
      <c r="AKT21" s="37"/>
      <c r="AKU21" s="37"/>
      <c r="AKV21" s="37"/>
      <c r="AKW21" s="37"/>
      <c r="AKX21" s="37"/>
      <c r="AKY21" s="37"/>
      <c r="AKZ21" s="37"/>
      <c r="ALA21" s="37"/>
      <c r="ALB21" s="37"/>
      <c r="ALC21" s="37"/>
      <c r="ALD21" s="37"/>
      <c r="ALE21" s="37"/>
      <c r="ALF21" s="37"/>
      <c r="ALG21" s="37"/>
      <c r="ALH21" s="37"/>
      <c r="ALI21" s="37"/>
      <c r="ALJ21" s="37"/>
      <c r="ALK21" s="37"/>
      <c r="ALL21" s="37"/>
      <c r="ALM21" s="37"/>
      <c r="ALN21" s="37"/>
      <c r="ALO21" s="37"/>
      <c r="ALP21" s="37"/>
      <c r="ALQ21" s="37"/>
      <c r="ALR21" s="37"/>
      <c r="ALS21" s="37"/>
      <c r="ALT21" s="37"/>
      <c r="ALU21" s="37"/>
      <c r="ALV21" s="37"/>
      <c r="ALW21" s="37"/>
      <c r="ALX21" s="37"/>
      <c r="ALY21" s="37"/>
      <c r="ALZ21" s="37"/>
      <c r="AMA21" s="37"/>
      <c r="AMB21" s="37"/>
      <c r="AMC21" s="37"/>
      <c r="AMD21" s="37"/>
      <c r="AME21" s="37"/>
      <c r="AMF21" s="37"/>
      <c r="AMG21" s="37"/>
      <c r="AMH21" s="37"/>
      <c r="AMI21" s="37"/>
    </row>
    <row r="22" spans="1:1023" ht="18" thickBot="1">
      <c r="B22" s="44"/>
      <c r="C22" s="45"/>
      <c r="D22" s="46">
        <f>SUM(F3:F20)</f>
        <v>0</v>
      </c>
      <c r="E22" s="47"/>
      <c r="G22" s="48">
        <f>COUNTIF(G3:G19,"NC")</f>
        <v>1</v>
      </c>
    </row>
    <row r="23" spans="1:1023" ht="17.399999999999999">
      <c r="B23" s="17"/>
      <c r="C23" s="16"/>
      <c r="D23" s="49" t="str">
        <f>IF(OR(G22&gt;0,D22&lt;11),"NON CONFORME",IF(D22&gt;17.5,"SATISFAISANT !", "A AMELIORER"))</f>
        <v>NON CONFORME</v>
      </c>
      <c r="E23" s="49"/>
    </row>
    <row r="24" spans="1:1023" ht="17.399999999999999">
      <c r="B24" s="17" t="s">
        <v>21</v>
      </c>
      <c r="C24" s="16"/>
      <c r="D24" s="18"/>
      <c r="E24" s="49"/>
      <c r="F24" s="49"/>
      <c r="G24" s="49"/>
    </row>
    <row r="25" spans="1:1023" ht="17.399999999999999">
      <c r="B25" s="17"/>
      <c r="C25" s="50"/>
      <c r="D25" s="18"/>
      <c r="E25" s="49"/>
      <c r="F25" s="49"/>
      <c r="G25" s="49"/>
    </row>
    <row r="26" spans="1:1023" ht="17.399999999999999">
      <c r="B26" s="17"/>
      <c r="C26" s="16"/>
      <c r="D26" s="18"/>
      <c r="E26" s="49"/>
      <c r="F26" s="49"/>
      <c r="G26" s="49"/>
    </row>
    <row r="27" spans="1:1023" ht="17.399999999999999">
      <c r="B27" s="17"/>
      <c r="C27" s="16"/>
      <c r="D27" s="18"/>
      <c r="E27" s="49"/>
      <c r="F27" s="49"/>
      <c r="G27" s="49"/>
    </row>
    <row r="28" spans="1:1023" ht="17.399999999999999">
      <c r="B28" s="17"/>
      <c r="C28" s="16"/>
      <c r="D28" s="18"/>
      <c r="E28" s="49"/>
      <c r="F28" s="49"/>
      <c r="G28" s="49"/>
    </row>
    <row r="29" spans="1:1023" ht="17.399999999999999">
      <c r="B29" s="17"/>
      <c r="C29" s="16"/>
      <c r="D29" s="18"/>
      <c r="E29" s="49"/>
      <c r="F29" s="16"/>
      <c r="G29" s="16"/>
    </row>
    <row r="30" spans="1:1023" ht="17.399999999999999">
      <c r="B30" s="17"/>
      <c r="C30" s="16"/>
      <c r="D30" s="18"/>
      <c r="E30" s="49"/>
      <c r="F30" s="16"/>
      <c r="G30" s="16"/>
    </row>
    <row r="31" spans="1:1023" ht="17.399999999999999">
      <c r="B31" s="17"/>
      <c r="C31" s="16"/>
      <c r="D31" s="18"/>
      <c r="E31" s="49"/>
      <c r="F31" s="16"/>
      <c r="G31" s="16"/>
    </row>
    <row r="32" spans="1:1023" ht="17.399999999999999">
      <c r="B32" s="17"/>
      <c r="C32" s="16"/>
      <c r="D32" s="18"/>
      <c r="E32" s="49"/>
      <c r="F32" s="16"/>
      <c r="G32" s="16"/>
    </row>
    <row r="33" spans="2:7">
      <c r="B33" s="17"/>
      <c r="C33" s="16"/>
      <c r="D33" s="18"/>
      <c r="E33" s="16"/>
      <c r="F33" s="16"/>
      <c r="G33" s="16"/>
    </row>
    <row r="34" spans="2:7">
      <c r="B34" s="17"/>
      <c r="C34" s="16"/>
      <c r="D34" s="18"/>
      <c r="E34" s="16"/>
      <c r="F34" s="16"/>
      <c r="G34" s="16"/>
    </row>
    <row r="35" spans="2:7">
      <c r="B35" s="17"/>
      <c r="C35" s="16"/>
      <c r="D35" s="18"/>
      <c r="E35" s="16"/>
      <c r="F35" s="16"/>
      <c r="G35" s="16"/>
    </row>
    <row r="36" spans="2:7">
      <c r="B36" s="17"/>
      <c r="C36" s="16"/>
      <c r="D36" s="18"/>
      <c r="E36" s="16"/>
      <c r="F36" s="16"/>
      <c r="G36" s="16"/>
    </row>
    <row r="37" spans="2:7">
      <c r="B37" s="17"/>
      <c r="C37" s="16"/>
      <c r="D37" s="18"/>
      <c r="E37" s="16"/>
      <c r="F37" s="16"/>
      <c r="G37" s="16"/>
    </row>
    <row r="38" spans="2:7">
      <c r="B38" s="17"/>
      <c r="C38" s="16"/>
      <c r="D38" s="18"/>
      <c r="E38" s="16"/>
      <c r="F38" s="16"/>
      <c r="G38" s="16"/>
    </row>
    <row r="39" spans="2:7">
      <c r="B39" s="17"/>
      <c r="C39" s="16"/>
      <c r="D39" s="18"/>
      <c r="E39" s="16"/>
      <c r="F39" s="16"/>
      <c r="G39" s="16"/>
    </row>
    <row r="40" spans="2:7">
      <c r="B40" s="17"/>
      <c r="C40" s="16"/>
      <c r="D40" s="18"/>
      <c r="E40" s="16"/>
      <c r="F40" s="16"/>
      <c r="G40" s="16"/>
    </row>
    <row r="41" spans="2:7">
      <c r="B41" s="17"/>
      <c r="C41" s="16"/>
      <c r="D41" s="18"/>
      <c r="E41" s="16"/>
      <c r="F41" s="16"/>
      <c r="G41" s="16"/>
    </row>
    <row r="42" spans="2:7">
      <c r="B42" s="17"/>
      <c r="C42" s="16"/>
      <c r="D42" s="18"/>
      <c r="E42" s="16"/>
      <c r="F42" s="16"/>
      <c r="G42" s="16"/>
    </row>
    <row r="43" spans="2:7">
      <c r="B43" s="17"/>
      <c r="C43" s="16"/>
      <c r="D43" s="18"/>
      <c r="E43" s="16"/>
      <c r="F43" s="16"/>
      <c r="G43" s="16"/>
    </row>
    <row r="44" spans="2:7">
      <c r="B44" s="17"/>
      <c r="C44" s="16"/>
      <c r="D44" s="18"/>
      <c r="E44" s="16"/>
      <c r="F44" s="16"/>
      <c r="G44" s="16"/>
    </row>
    <row r="45" spans="2:7">
      <c r="B45" s="17"/>
      <c r="C45" s="16"/>
      <c r="D45" s="18"/>
      <c r="E45" s="16"/>
      <c r="F45" s="16"/>
      <c r="G45" s="16"/>
    </row>
    <row r="46" spans="2:7">
      <c r="B46" s="17"/>
      <c r="C46" s="16"/>
      <c r="D46" s="18"/>
      <c r="E46" s="16"/>
      <c r="F46" s="16"/>
      <c r="G46" s="16"/>
    </row>
    <row r="47" spans="2:7">
      <c r="B47" s="17"/>
      <c r="C47" s="16"/>
      <c r="D47" s="18"/>
      <c r="E47" s="16"/>
      <c r="F47" s="16"/>
      <c r="G47" s="16"/>
    </row>
    <row r="48" spans="2:7">
      <c r="B48" s="17"/>
      <c r="C48" s="16"/>
      <c r="D48" s="18"/>
      <c r="E48" s="16"/>
      <c r="F48" s="16"/>
      <c r="G48" s="16"/>
    </row>
    <row r="49" spans="2:7">
      <c r="B49" s="17"/>
      <c r="C49" s="16"/>
      <c r="D49" s="18"/>
      <c r="E49" s="16"/>
      <c r="F49" s="16"/>
      <c r="G49" s="16"/>
    </row>
    <row r="50" spans="2:7">
      <c r="B50" s="17"/>
      <c r="C50" s="16"/>
      <c r="D50" s="18"/>
      <c r="E50" s="16"/>
      <c r="F50" s="16"/>
      <c r="G50" s="16"/>
    </row>
    <row r="51" spans="2:7">
      <c r="B51" s="17"/>
      <c r="C51" s="16"/>
      <c r="D51" s="18"/>
      <c r="E51" s="16"/>
      <c r="F51" s="16"/>
      <c r="G51" s="16"/>
    </row>
  </sheetData>
  <mergeCells count="1">
    <mergeCell ref="B2:C2"/>
  </mergeCells>
  <conditionalFormatting sqref="D17">
    <cfRule type="expression" dxfId="58" priority="10" stopIfTrue="1">
      <formula>NOT(ISERROR(SEARCH("Jamais",D17)))</formula>
    </cfRule>
  </conditionalFormatting>
  <conditionalFormatting sqref="D23">
    <cfRule type="expression" dxfId="57" priority="8" stopIfTrue="1">
      <formula>NOT(ISERROR(SEARCH("NON CONFORME",D23)))</formula>
    </cfRule>
  </conditionalFormatting>
  <conditionalFormatting sqref="D11">
    <cfRule type="expression" dxfId="56" priority="4" stopIfTrue="1">
      <formula>NOT(ISERROR(SEARCH("Non",D11)))</formula>
    </cfRule>
  </conditionalFormatting>
  <conditionalFormatting sqref="D16">
    <cfRule type="expression" dxfId="55" priority="5" stopIfTrue="1">
      <formula>NOT(ISERROR(SEARCH("Non",D16)))</formula>
    </cfRule>
  </conditionalFormatting>
  <conditionalFormatting sqref="D19">
    <cfRule type="expression" dxfId="54" priority="6" stopIfTrue="1">
      <formula>NOT(ISERROR(SEARCH("Non",D19)))</formula>
    </cfRule>
  </conditionalFormatting>
  <conditionalFormatting sqref="D3">
    <cfRule type="expression" dxfId="53" priority="1" stopIfTrue="1">
      <formula>NOT(ISERROR(SEARCH("Non",D3)))</formula>
    </cfRule>
  </conditionalFormatting>
  <conditionalFormatting sqref="D6">
    <cfRule type="expression" dxfId="52" priority="2" stopIfTrue="1">
      <formula>NOT(ISERROR(SEARCH("Non",D6)))</formula>
    </cfRule>
  </conditionalFormatting>
  <conditionalFormatting sqref="D9">
    <cfRule type="expression" dxfId="51" priority="9" stopIfTrue="1">
      <formula>NOT(ISERROR(SEARCH("Non",D9)))</formula>
    </cfRule>
  </conditionalFormatting>
  <conditionalFormatting sqref="D7">
    <cfRule type="expression" dxfId="50" priority="3" stopIfTrue="1">
      <formula>NOT(ISERROR(SEARCH("Oui",D7)))</formula>
    </cfRule>
  </conditionalFormatting>
  <conditionalFormatting sqref="D17">
    <cfRule type="expression" dxfId="49" priority="11" stopIfTrue="1">
      <formula>NOT(ISERROR(SEARCH("Parfois",D17)))</formula>
    </cfRule>
  </conditionalFormatting>
  <conditionalFormatting sqref="D23">
    <cfRule type="expression" dxfId="48" priority="7" stopIfTrue="1">
      <formula>NOT(ISERROR(SEARCH("SATISFAISANT !",D23)))</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9">
        <x14:dataValidation type="list" allowBlank="1" showInputMessage="1" showErrorMessage="1">
          <x14:formula1>
            <xm:f>Liste_déroulante!$F$43:$F$44</xm:f>
          </x14:formula1>
          <xm:sqref>D3</xm:sqref>
        </x14:dataValidation>
        <x14:dataValidation type="list" allowBlank="1" showInputMessage="1" showErrorMessage="1">
          <x14:formula1>
            <xm:f>Liste_déroulante!$B$3:$B$5</xm:f>
          </x14:formula1>
          <xm:sqref>D5</xm:sqref>
        </x14:dataValidation>
        <x14:dataValidation type="list" allowBlank="1" showInputMessage="1" showErrorMessage="1">
          <x14:formula1>
            <xm:f>Liste_déroulante!$C$3:$C$4</xm:f>
          </x14:formula1>
          <xm:sqref>D6:D7 D9:D12 D18:D20</xm:sqref>
        </x14:dataValidation>
        <x14:dataValidation type="list" allowBlank="1" showInputMessage="1" showErrorMessage="1">
          <x14:formula1>
            <xm:f>Liste_déroulante!$D$3:$D$5</xm:f>
          </x14:formula1>
          <xm:sqref>D8</xm:sqref>
        </x14:dataValidation>
        <x14:dataValidation type="list" allowBlank="1" showInputMessage="1" showErrorMessage="1">
          <x14:formula1>
            <xm:f>Liste_déroulante!$E$3:$E$5</xm:f>
          </x14:formula1>
          <xm:sqref>D13:D14</xm:sqref>
        </x14:dataValidation>
        <x14:dataValidation type="list" allowBlank="1" showInputMessage="1" showErrorMessage="1">
          <x14:formula1>
            <xm:f>Liste_déroulante!$F$3:$F$5</xm:f>
          </x14:formula1>
          <xm:sqref>D15</xm:sqref>
        </x14:dataValidation>
        <x14:dataValidation type="list" allowBlank="1" showInputMessage="1" showErrorMessage="1">
          <x14:formula1>
            <xm:f>Liste_déroulante!$G$3:$G$4</xm:f>
          </x14:formula1>
          <xm:sqref>D16</xm:sqref>
        </x14:dataValidation>
        <x14:dataValidation type="list" allowBlank="1" showInputMessage="1" showErrorMessage="1">
          <x14:formula1>
            <xm:f>Liste_déroulante!$I$3:$I$5</xm:f>
          </x14:formula1>
          <xm:sqref>D17</xm:sqref>
        </x14:dataValidation>
        <x14:dataValidation type="list" allowBlank="1" showInputMessage="1" showErrorMessage="1">
          <x14:formula1>
            <xm:f>Liste_déroulante!$A$3:$A$6</xm:f>
          </x14:formula1>
          <xm:sqref>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48"/>
  <sheetViews>
    <sheetView workbookViewId="0"/>
  </sheetViews>
  <sheetFormatPr baseColWidth="10" defaultColWidth="11" defaultRowHeight="14.4"/>
  <cols>
    <col min="1" max="1" width="1.33203125" style="54" customWidth="1"/>
    <col min="2" max="2" width="11" style="81" customWidth="1"/>
    <col min="3" max="3" width="100.5546875" style="59" customWidth="1"/>
    <col min="4" max="4" width="49.6640625" style="63" bestFit="1" customWidth="1"/>
    <col min="5" max="5" width="6.77734375" style="63" hidden="1" customWidth="1"/>
    <col min="6" max="6" width="2.109375" style="56" hidden="1" customWidth="1"/>
    <col min="7" max="40" width="11" style="54" customWidth="1"/>
    <col min="41" max="1023" width="11" style="59" customWidth="1"/>
    <col min="1024" max="1024" width="11" style="25" customWidth="1"/>
    <col min="1025" max="16384" width="11" style="25"/>
  </cols>
  <sheetData>
    <row r="1" spans="2:6" s="54" customFormat="1" ht="10.199999999999999" customHeight="1" thickBot="1">
      <c r="B1" s="55"/>
      <c r="D1" s="56"/>
      <c r="E1" s="56"/>
      <c r="F1" s="56"/>
    </row>
    <row r="2" spans="2:6" ht="32.4" thickBot="1">
      <c r="B2" s="82" t="s">
        <v>22</v>
      </c>
      <c r="C2" s="82"/>
      <c r="D2" s="58" t="s">
        <v>2</v>
      </c>
      <c r="E2" s="57"/>
    </row>
    <row r="3" spans="2:6" ht="17.399999999999999">
      <c r="B3" s="60">
        <v>1</v>
      </c>
      <c r="C3" s="61" t="s">
        <v>23</v>
      </c>
      <c r="D3" s="62"/>
      <c r="E3" s="63">
        <f>IF(D3="Oui",1,0)</f>
        <v>0</v>
      </c>
      <c r="F3" s="56">
        <f>IF(D3="Non","NC",0)</f>
        <v>0</v>
      </c>
    </row>
    <row r="4" spans="2:6" ht="17.399999999999999">
      <c r="B4" s="64">
        <f>B3+1</f>
        <v>2</v>
      </c>
      <c r="C4" s="61" t="s">
        <v>24</v>
      </c>
      <c r="D4" s="65"/>
      <c r="E4" s="63">
        <f>IF(D4="Un banc ou une séparation physique",1,0)</f>
        <v>0</v>
      </c>
      <c r="F4" s="56">
        <f>IF(D4="Un marquage au sol ou Pas de séparation ","NC",0)</f>
        <v>0</v>
      </c>
    </row>
    <row r="5" spans="2:6" ht="17.399999999999999">
      <c r="B5" s="64">
        <v>3</v>
      </c>
      <c r="C5" s="66" t="s">
        <v>25</v>
      </c>
      <c r="D5" s="67"/>
      <c r="E5" s="68"/>
    </row>
    <row r="6" spans="2:6" ht="17.399999999999999">
      <c r="B6" s="69" t="s">
        <v>26</v>
      </c>
      <c r="C6" s="65" t="s">
        <v>27</v>
      </c>
      <c r="D6" s="65"/>
      <c r="E6" s="63">
        <f>IF(D6="Oui",1,0)</f>
        <v>0</v>
      </c>
      <c r="F6" s="56">
        <f>IF(D6="Non","NC",0)</f>
        <v>0</v>
      </c>
    </row>
    <row r="7" spans="2:6" ht="17.399999999999999">
      <c r="B7" s="69" t="s">
        <v>28</v>
      </c>
      <c r="C7" s="65" t="s">
        <v>29</v>
      </c>
      <c r="D7" s="65"/>
      <c r="E7" s="63">
        <f>IF(D7="Oui ",1,IF(D7="Parfois",0.5,0))</f>
        <v>0</v>
      </c>
    </row>
    <row r="8" spans="2:6" ht="17.399999999999999">
      <c r="B8" s="69" t="s">
        <v>30</v>
      </c>
      <c r="C8" s="65" t="s">
        <v>31</v>
      </c>
      <c r="D8" s="65"/>
      <c r="E8" s="63">
        <f>IF(D8="Oui ",1,IF(D8="Parfois",0.5,0))</f>
        <v>0</v>
      </c>
    </row>
    <row r="9" spans="2:6" ht="24" customHeight="1">
      <c r="B9" s="69" t="s">
        <v>32</v>
      </c>
      <c r="C9" s="65" t="s">
        <v>33</v>
      </c>
      <c r="D9" s="65"/>
      <c r="E9" s="63">
        <f>IF(D9="Oui ",1,IF(D9="Parfois",0.5,0))</f>
        <v>0</v>
      </c>
    </row>
    <row r="10" spans="2:6" ht="17.399999999999999">
      <c r="B10" s="69" t="s">
        <v>34</v>
      </c>
      <c r="C10" s="65" t="s">
        <v>35</v>
      </c>
      <c r="D10" s="65"/>
      <c r="E10" s="63">
        <f>IF(D10="Oui",1,0)</f>
        <v>0</v>
      </c>
    </row>
    <row r="11" spans="2:6" ht="17.399999999999999">
      <c r="B11" s="69" t="s">
        <v>36</v>
      </c>
      <c r="C11" s="70" t="s">
        <v>37</v>
      </c>
      <c r="D11" s="65"/>
      <c r="E11" s="63">
        <f>IF(D11="Oui ",1,IF(D11="Parfois",0.5,0))</f>
        <v>0</v>
      </c>
      <c r="F11" s="56">
        <f>IF(D11="Non","NC",IF(D11="Parfois","NC",0))</f>
        <v>0</v>
      </c>
    </row>
    <row r="12" spans="2:6" ht="34.799999999999997">
      <c r="B12" s="64">
        <v>4</v>
      </c>
      <c r="C12" s="66" t="s">
        <v>38</v>
      </c>
      <c r="D12" s="67"/>
      <c r="E12" s="71"/>
    </row>
    <row r="13" spans="2:6" ht="17.399999999999999">
      <c r="B13" s="69" t="s">
        <v>26</v>
      </c>
      <c r="C13" s="65" t="s">
        <v>39</v>
      </c>
      <c r="D13" s="70"/>
      <c r="E13" s="63">
        <f>IF(D13="Systématique ",1,IF(D13="Parfois",0.5,0))</f>
        <v>0</v>
      </c>
      <c r="F13" s="56">
        <f>IF(D13="Parfois","NC",IF(D13="Jamais ","NC",0))</f>
        <v>0</v>
      </c>
    </row>
    <row r="14" spans="2:6" ht="17.399999999999999">
      <c r="B14" s="69" t="s">
        <v>28</v>
      </c>
      <c r="C14" s="65" t="s">
        <v>40</v>
      </c>
      <c r="D14" s="70"/>
      <c r="E14" s="63">
        <f>IF(D14="Systématique ",1,IF(D14="Parfois",0.5,0))</f>
        <v>0</v>
      </c>
      <c r="F14" s="56">
        <f>IF(D14="Parfois","NC",IF(D14="Jamais ","NC",0))</f>
        <v>0</v>
      </c>
    </row>
    <row r="15" spans="2:6" ht="17.399999999999999">
      <c r="B15" s="69" t="s">
        <v>30</v>
      </c>
      <c r="C15" s="65" t="s">
        <v>41</v>
      </c>
      <c r="D15" s="70"/>
      <c r="E15" s="63">
        <f>IF(D15="Systématique ",1,IF(D15="Parfois",0.5,0))</f>
        <v>0</v>
      </c>
      <c r="F15" s="56">
        <f>IF(D15="Parfois","NC",IF(D15="Jamais ","NC",0))</f>
        <v>0</v>
      </c>
    </row>
    <row r="16" spans="2:6" ht="46.95" customHeight="1">
      <c r="B16" s="64">
        <v>6</v>
      </c>
      <c r="C16" s="72" t="s">
        <v>42</v>
      </c>
      <c r="D16" s="65"/>
      <c r="E16" s="63">
        <f>IF(D16="Systématique ",1,IF(D16="Parfois",0.5,0))</f>
        <v>0</v>
      </c>
    </row>
    <row r="17" spans="1:40" s="75" customFormat="1" ht="13.8" hidden="1">
      <c r="A17" s="73"/>
      <c r="B17" s="74"/>
      <c r="D17" s="63"/>
      <c r="E17" s="76" t="e">
        <f>COUNTIF(#REF!,TRUE())</f>
        <v>#REF!</v>
      </c>
      <c r="F17" s="77"/>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row>
    <row r="18" spans="1:40" ht="7.95" customHeight="1" thickBot="1">
      <c r="B18" s="55"/>
      <c r="C18" s="54"/>
      <c r="D18" s="56"/>
      <c r="E18" s="78"/>
    </row>
    <row r="19" spans="1:40" s="54" customFormat="1" ht="18" thickBot="1">
      <c r="B19" s="79"/>
      <c r="C19" s="80"/>
      <c r="D19" s="80">
        <f>SUM(E3:E16)</f>
        <v>0</v>
      </c>
      <c r="E19" s="80"/>
      <c r="F19" s="56">
        <f>COUNTIF(F3:F16,"NC")</f>
        <v>0</v>
      </c>
    </row>
    <row r="20" spans="1:40" s="54" customFormat="1" ht="17.399999999999999">
      <c r="B20" s="55"/>
      <c r="D20" s="49" t="str">
        <f>IF(OR(F19&gt;0,D19&lt;7),"NON CONFORME",IF(D19&gt;11.5,"SATISFAISANT !", "A AMELIORER"))</f>
        <v>NON CONFORME</v>
      </c>
      <c r="E20" s="56"/>
      <c r="F20" s="56"/>
    </row>
    <row r="21" spans="1:40" s="54" customFormat="1" ht="17.399999999999999">
      <c r="B21" s="55"/>
      <c r="D21" s="56"/>
      <c r="E21" s="78"/>
      <c r="F21" s="56"/>
    </row>
    <row r="22" spans="1:40" s="54" customFormat="1" ht="17.399999999999999">
      <c r="B22" s="55"/>
      <c r="D22" s="56"/>
      <c r="E22" s="78"/>
      <c r="F22" s="56"/>
    </row>
    <row r="23" spans="1:40" s="54" customFormat="1" ht="17.399999999999999">
      <c r="B23" s="55"/>
      <c r="D23" s="56"/>
      <c r="E23" s="78"/>
      <c r="F23" s="56"/>
    </row>
    <row r="24" spans="1:40" s="54" customFormat="1" ht="17.399999999999999">
      <c r="B24" s="55"/>
      <c r="D24" s="56"/>
      <c r="E24" s="78"/>
      <c r="F24" s="56"/>
    </row>
    <row r="25" spans="1:40" s="54" customFormat="1" ht="17.399999999999999">
      <c r="B25" s="55"/>
      <c r="D25" s="56"/>
      <c r="E25" s="78"/>
      <c r="F25" s="56"/>
    </row>
    <row r="26" spans="1:40" s="54" customFormat="1" ht="17.399999999999999">
      <c r="B26" s="55"/>
      <c r="D26" s="56"/>
      <c r="E26" s="78"/>
      <c r="F26" s="56"/>
    </row>
    <row r="27" spans="1:40" s="54" customFormat="1" ht="17.399999999999999">
      <c r="B27" s="55"/>
      <c r="D27" s="56"/>
      <c r="E27" s="78"/>
      <c r="F27" s="56"/>
    </row>
    <row r="28" spans="1:40" s="54" customFormat="1" ht="17.399999999999999">
      <c r="B28" s="55"/>
      <c r="D28" s="56"/>
      <c r="E28" s="78"/>
      <c r="F28" s="56"/>
    </row>
    <row r="29" spans="1:40" s="54" customFormat="1" ht="17.399999999999999">
      <c r="B29" s="55"/>
      <c r="D29" s="56"/>
      <c r="E29" s="78"/>
      <c r="F29" s="56"/>
    </row>
    <row r="30" spans="1:40" s="54" customFormat="1" ht="13.8">
      <c r="B30" s="55"/>
      <c r="D30" s="56"/>
      <c r="E30" s="56"/>
      <c r="F30" s="56"/>
    </row>
    <row r="31" spans="1:40" s="54" customFormat="1" ht="13.8">
      <c r="B31" s="55"/>
      <c r="D31" s="56"/>
      <c r="E31" s="56"/>
      <c r="F31" s="56"/>
    </row>
    <row r="32" spans="1:40" s="54" customFormat="1" ht="13.8">
      <c r="B32" s="55"/>
      <c r="D32" s="56"/>
      <c r="E32" s="56"/>
      <c r="F32" s="56"/>
    </row>
    <row r="33" spans="2:6" s="54" customFormat="1" ht="13.8">
      <c r="B33" s="55"/>
      <c r="D33" s="56"/>
      <c r="E33" s="56"/>
      <c r="F33" s="56"/>
    </row>
    <row r="34" spans="2:6" s="54" customFormat="1" ht="13.8">
      <c r="B34" s="55"/>
      <c r="D34" s="56"/>
      <c r="E34" s="56"/>
      <c r="F34" s="56"/>
    </row>
    <row r="35" spans="2:6" s="54" customFormat="1" ht="13.8">
      <c r="B35" s="55"/>
      <c r="D35" s="56"/>
      <c r="E35" s="56"/>
      <c r="F35" s="56"/>
    </row>
    <row r="36" spans="2:6" s="54" customFormat="1" ht="13.8">
      <c r="B36" s="55"/>
      <c r="D36" s="56"/>
      <c r="E36" s="56"/>
      <c r="F36" s="56"/>
    </row>
    <row r="37" spans="2:6" s="54" customFormat="1" ht="13.8">
      <c r="B37" s="55"/>
      <c r="D37" s="56"/>
      <c r="E37" s="56"/>
      <c r="F37" s="56"/>
    </row>
    <row r="38" spans="2:6" s="54" customFormat="1" ht="13.8">
      <c r="B38" s="55"/>
      <c r="D38" s="56"/>
      <c r="E38" s="56"/>
      <c r="F38" s="56"/>
    </row>
    <row r="39" spans="2:6" s="54" customFormat="1" ht="13.8">
      <c r="B39" s="55"/>
      <c r="D39" s="56"/>
      <c r="E39" s="56"/>
      <c r="F39" s="56"/>
    </row>
    <row r="40" spans="2:6" s="54" customFormat="1" ht="13.8">
      <c r="B40" s="55"/>
      <c r="D40" s="56"/>
      <c r="E40" s="56"/>
      <c r="F40" s="56"/>
    </row>
    <row r="41" spans="2:6" s="54" customFormat="1" ht="13.8">
      <c r="B41" s="55"/>
      <c r="D41" s="56"/>
      <c r="E41" s="56"/>
      <c r="F41" s="56"/>
    </row>
    <row r="42" spans="2:6" s="54" customFormat="1" ht="13.8">
      <c r="B42" s="55"/>
      <c r="D42" s="56"/>
      <c r="E42" s="56"/>
      <c r="F42" s="56"/>
    </row>
    <row r="43" spans="2:6" s="54" customFormat="1" ht="13.8">
      <c r="B43" s="55"/>
      <c r="D43" s="56"/>
      <c r="E43" s="56"/>
      <c r="F43" s="56"/>
    </row>
    <row r="44" spans="2:6" s="54" customFormat="1" ht="13.8">
      <c r="B44" s="55"/>
      <c r="D44" s="56"/>
      <c r="E44" s="56"/>
      <c r="F44" s="56"/>
    </row>
    <row r="45" spans="2:6" s="54" customFormat="1" ht="13.8">
      <c r="B45" s="55"/>
      <c r="D45" s="56"/>
      <c r="E45" s="56"/>
      <c r="F45" s="56"/>
    </row>
    <row r="46" spans="2:6" s="54" customFormat="1" ht="13.8">
      <c r="B46" s="55"/>
      <c r="D46" s="56"/>
      <c r="E46" s="56"/>
      <c r="F46" s="56"/>
    </row>
    <row r="47" spans="2:6" s="54" customFormat="1" ht="13.8">
      <c r="B47" s="55"/>
      <c r="D47" s="56"/>
      <c r="E47" s="56"/>
      <c r="F47" s="56"/>
    </row>
    <row r="48" spans="2:6" s="54" customFormat="1" ht="13.8">
      <c r="B48" s="55"/>
      <c r="D48" s="56"/>
      <c r="E48" s="56"/>
      <c r="F48" s="56"/>
    </row>
  </sheetData>
  <mergeCells count="1">
    <mergeCell ref="B2:C2"/>
  </mergeCells>
  <conditionalFormatting sqref="D13:D15">
    <cfRule type="expression" dxfId="47" priority="16" stopIfTrue="1">
      <formula>NOT(ISERROR(SEARCH("Jamais",D13)))</formula>
    </cfRule>
  </conditionalFormatting>
  <conditionalFormatting sqref="D20">
    <cfRule type="expression" dxfId="46" priority="18" stopIfTrue="1">
      <formula>NOT(ISERROR(SEARCH("NON CONFORME",D20)))</formula>
    </cfRule>
  </conditionalFormatting>
  <conditionalFormatting sqref="D11">
    <cfRule type="expression" dxfId="45" priority="14" stopIfTrue="1">
      <formula>NOT(ISERROR(SEARCH("Non",D11)))</formula>
    </cfRule>
  </conditionalFormatting>
  <conditionalFormatting sqref="D3">
    <cfRule type="expression" dxfId="44" priority="19" stopIfTrue="1">
      <formula>NOT(ISERROR(SEARCH("Non",D3)))</formula>
    </cfRule>
  </conditionalFormatting>
  <conditionalFormatting sqref="D6">
    <cfRule type="expression" dxfId="43" priority="12" stopIfTrue="1">
      <formula>NOT(ISERROR(SEARCH("Non",D6)))</formula>
    </cfRule>
  </conditionalFormatting>
  <conditionalFormatting sqref="D11">
    <cfRule type="expression" dxfId="42" priority="13" stopIfTrue="1">
      <formula>NOT(ISERROR(SEARCH("Parfois",D11)))</formula>
    </cfRule>
  </conditionalFormatting>
  <conditionalFormatting sqref="D13:D15">
    <cfRule type="expression" dxfId="41" priority="15" stopIfTrue="1">
      <formula>NOT(ISERROR(SEARCH("Parfois",D13)))</formula>
    </cfRule>
  </conditionalFormatting>
  <conditionalFormatting sqref="D20">
    <cfRule type="expression" dxfId="40" priority="17" stopIfTrue="1">
      <formula>NOT(ISERROR(SEARCH("SATISFAISANT !",D20)))</formula>
    </cfRule>
  </conditionalFormatting>
  <conditionalFormatting sqref="D4">
    <cfRule type="expression" dxfId="39" priority="20" stopIfTrue="1">
      <formula>NOT(ISERROR(SEARCH("Un marquage au sol ou Pas de séparation ",D4)))</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4">
        <x14:dataValidation type="list" allowBlank="1" showInputMessage="1" showErrorMessage="1">
          <x14:formula1>
            <xm:f>Liste_déroulante!$A$9:$A$10</xm:f>
          </x14:formula1>
          <xm:sqref>D3 D6 D10</xm:sqref>
        </x14:dataValidation>
        <x14:dataValidation type="list" allowBlank="1" showInputMessage="1" showErrorMessage="1">
          <x14:formula1>
            <xm:f>Liste_déroulante!$C$9:$C$11</xm:f>
          </x14:formula1>
          <xm:sqref>D7:D9 D11</xm:sqref>
        </x14:dataValidation>
        <x14:dataValidation type="list" allowBlank="1" showInputMessage="1" showErrorMessage="1">
          <x14:formula1>
            <xm:f>Liste_déroulante!$D$9:$D$11</xm:f>
          </x14:formula1>
          <xm:sqref>D13:D16</xm:sqref>
        </x14:dataValidation>
        <x14:dataValidation type="list" allowBlank="1" showInputMessage="1" showErrorMessage="1">
          <x14:formula1>
            <xm:f>Liste_déroulante!$B$9:$B$10</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7"/>
  <sheetViews>
    <sheetView workbookViewId="0"/>
  </sheetViews>
  <sheetFormatPr baseColWidth="10" defaultColWidth="11" defaultRowHeight="14.4"/>
  <cols>
    <col min="1" max="1" width="3.77734375" style="54" customWidth="1"/>
    <col min="2" max="2" width="11" style="63" customWidth="1"/>
    <col min="3" max="3" width="116.109375" style="59" customWidth="1"/>
    <col min="4" max="4" width="40" style="59" customWidth="1"/>
    <col min="5" max="5" width="2.109375" style="59" hidden="1" customWidth="1"/>
    <col min="6" max="6" width="2.109375" style="54" hidden="1" customWidth="1"/>
    <col min="7" max="39" width="11" style="54" customWidth="1"/>
    <col min="40" max="1022" width="11" style="59" customWidth="1"/>
    <col min="1023" max="1023" width="11" style="25" customWidth="1"/>
    <col min="1024" max="16384" width="11" style="25"/>
  </cols>
  <sheetData>
    <row r="1" spans="2:6" s="54" customFormat="1" ht="10.95" customHeight="1" thickBot="1">
      <c r="B1" s="56"/>
    </row>
    <row r="2" spans="2:6" ht="33" customHeight="1">
      <c r="B2" s="101" t="s">
        <v>43</v>
      </c>
      <c r="C2" s="101"/>
      <c r="D2" s="83" t="s">
        <v>2</v>
      </c>
      <c r="E2" s="84"/>
    </row>
    <row r="3" spans="2:6" ht="52.2">
      <c r="B3" s="85">
        <v>1</v>
      </c>
      <c r="C3" s="86" t="s">
        <v>44</v>
      </c>
      <c r="D3" s="87"/>
      <c r="E3" s="88"/>
    </row>
    <row r="4" spans="2:6" ht="25.95" customHeight="1">
      <c r="B4" s="89" t="s">
        <v>26</v>
      </c>
      <c r="C4" s="90" t="s">
        <v>45</v>
      </c>
      <c r="D4" s="91"/>
      <c r="E4" s="92">
        <f t="shared" ref="E4:E11" si="0">IF(D4="Systématique ",1,IF(D4="Parfois",0.5,0))</f>
        <v>0</v>
      </c>
    </row>
    <row r="5" spans="2:6" ht="25.95" customHeight="1">
      <c r="B5" s="89" t="s">
        <v>28</v>
      </c>
      <c r="C5" s="90" t="s">
        <v>46</v>
      </c>
      <c r="D5" s="91"/>
      <c r="E5" s="92">
        <f t="shared" si="0"/>
        <v>0</v>
      </c>
    </row>
    <row r="6" spans="2:6" ht="25.95" customHeight="1">
      <c r="B6" s="89" t="s">
        <v>30</v>
      </c>
      <c r="C6" s="90" t="s">
        <v>47</v>
      </c>
      <c r="D6" s="91"/>
      <c r="E6" s="92">
        <f t="shared" si="0"/>
        <v>0</v>
      </c>
    </row>
    <row r="7" spans="2:6" ht="25.95" customHeight="1">
      <c r="B7" s="89" t="s">
        <v>32</v>
      </c>
      <c r="C7" s="90" t="s">
        <v>48</v>
      </c>
      <c r="D7" s="91"/>
      <c r="E7" s="92">
        <f t="shared" si="0"/>
        <v>0</v>
      </c>
    </row>
    <row r="8" spans="2:6" ht="36" customHeight="1">
      <c r="B8" s="89" t="s">
        <v>34</v>
      </c>
      <c r="C8" s="90" t="s">
        <v>49</v>
      </c>
      <c r="D8" s="91"/>
      <c r="E8" s="92">
        <f t="shared" si="0"/>
        <v>0</v>
      </c>
    </row>
    <row r="9" spans="2:6" ht="34.799999999999997">
      <c r="B9" s="89" t="s">
        <v>36</v>
      </c>
      <c r="C9" s="90" t="s">
        <v>50</v>
      </c>
      <c r="D9" s="72"/>
      <c r="E9" s="92">
        <f t="shared" si="0"/>
        <v>0</v>
      </c>
    </row>
    <row r="10" spans="2:6" ht="40.950000000000003" customHeight="1">
      <c r="B10" s="89" t="s">
        <v>51</v>
      </c>
      <c r="C10" s="90" t="s">
        <v>52</v>
      </c>
      <c r="D10" s="72"/>
      <c r="E10" s="92">
        <f t="shared" si="0"/>
        <v>0</v>
      </c>
    </row>
    <row r="11" spans="2:6" ht="40.950000000000003" customHeight="1">
      <c r="B11" s="89" t="s">
        <v>53</v>
      </c>
      <c r="C11" s="90" t="s">
        <v>54</v>
      </c>
      <c r="D11" s="72"/>
      <c r="E11" s="92">
        <f t="shared" si="0"/>
        <v>0</v>
      </c>
    </row>
    <row r="12" spans="2:6" ht="37.950000000000003" customHeight="1">
      <c r="B12" s="89" t="s">
        <v>55</v>
      </c>
      <c r="C12" s="90" t="s">
        <v>56</v>
      </c>
      <c r="D12" s="72"/>
      <c r="E12" s="92">
        <f>IF(D12="Oui",1,0)</f>
        <v>0</v>
      </c>
    </row>
    <row r="13" spans="2:6" ht="25.95" customHeight="1">
      <c r="B13" s="89" t="s">
        <v>57</v>
      </c>
      <c r="C13" s="90" t="s">
        <v>58</v>
      </c>
      <c r="D13" s="93"/>
      <c r="E13" s="92">
        <f t="shared" ref="E13:E23" si="1">IF(D13="Systématique ",1,IF(D13="Parfois",0.5,0))</f>
        <v>0</v>
      </c>
      <c r="F13" s="54">
        <f>IF(D13="Jamais ","NC",IF(D13="Parfois","NC",0))</f>
        <v>0</v>
      </c>
    </row>
    <row r="14" spans="2:6" ht="25.95" customHeight="1">
      <c r="B14" s="89" t="s">
        <v>59</v>
      </c>
      <c r="C14" s="90" t="s">
        <v>60</v>
      </c>
      <c r="D14" s="93"/>
      <c r="E14" s="92">
        <f t="shared" si="1"/>
        <v>0</v>
      </c>
    </row>
    <row r="15" spans="2:6" ht="34.200000000000003" customHeight="1">
      <c r="B15" s="89" t="s">
        <v>61</v>
      </c>
      <c r="C15" s="90" t="s">
        <v>62</v>
      </c>
      <c r="D15" s="72"/>
      <c r="E15" s="92">
        <f t="shared" si="1"/>
        <v>0</v>
      </c>
      <c r="F15" s="54">
        <f t="shared" ref="F15:F20" si="2">IF(D15="Jamais ","NC",0)</f>
        <v>0</v>
      </c>
    </row>
    <row r="16" spans="2:6" ht="25.95" customHeight="1">
      <c r="B16" s="89" t="s">
        <v>63</v>
      </c>
      <c r="C16" s="90" t="s">
        <v>64</v>
      </c>
      <c r="D16" s="72"/>
      <c r="E16" s="92">
        <f t="shared" si="1"/>
        <v>0</v>
      </c>
      <c r="F16" s="54">
        <f t="shared" si="2"/>
        <v>0</v>
      </c>
    </row>
    <row r="17" spans="2:6" ht="33.6" customHeight="1">
      <c r="B17" s="94" t="s">
        <v>65</v>
      </c>
      <c r="C17" s="90" t="s">
        <v>66</v>
      </c>
      <c r="D17" s="72"/>
      <c r="E17" s="92">
        <f t="shared" si="1"/>
        <v>0</v>
      </c>
      <c r="F17" s="54">
        <f t="shared" si="2"/>
        <v>0</v>
      </c>
    </row>
    <row r="18" spans="2:6" s="54" customFormat="1" ht="25.95" customHeight="1">
      <c r="B18" s="85">
        <v>2</v>
      </c>
      <c r="C18" s="90" t="s">
        <v>67</v>
      </c>
      <c r="D18" s="72"/>
      <c r="E18" s="92">
        <f t="shared" si="1"/>
        <v>0</v>
      </c>
      <c r="F18" s="54">
        <f t="shared" si="2"/>
        <v>0</v>
      </c>
    </row>
    <row r="19" spans="2:6" s="54" customFormat="1" ht="39" customHeight="1">
      <c r="B19" s="85">
        <f>B18+1</f>
        <v>3</v>
      </c>
      <c r="C19" s="90" t="s">
        <v>68</v>
      </c>
      <c r="D19" s="72"/>
      <c r="E19" s="92">
        <f t="shared" si="1"/>
        <v>0</v>
      </c>
      <c r="F19" s="54">
        <f t="shared" si="2"/>
        <v>0</v>
      </c>
    </row>
    <row r="20" spans="2:6" s="54" customFormat="1" ht="25.95" customHeight="1">
      <c r="B20" s="85">
        <f>B19+1</f>
        <v>4</v>
      </c>
      <c r="C20" s="90" t="s">
        <v>69</v>
      </c>
      <c r="D20" s="72"/>
      <c r="E20" s="92">
        <f t="shared" si="1"/>
        <v>0</v>
      </c>
      <c r="F20" s="54">
        <f t="shared" si="2"/>
        <v>0</v>
      </c>
    </row>
    <row r="21" spans="2:6" s="54" customFormat="1" ht="25.95" customHeight="1">
      <c r="B21" s="85">
        <f>B20+1</f>
        <v>5</v>
      </c>
      <c r="C21" s="90" t="s">
        <v>70</v>
      </c>
      <c r="D21" s="72"/>
      <c r="E21" s="92">
        <f t="shared" si="1"/>
        <v>0</v>
      </c>
    </row>
    <row r="22" spans="2:6" s="54" customFormat="1" ht="26.4" customHeight="1">
      <c r="B22" s="85">
        <f>B21+1</f>
        <v>6</v>
      </c>
      <c r="C22" s="90" t="s">
        <v>71</v>
      </c>
      <c r="D22" s="72"/>
      <c r="E22" s="92">
        <f t="shared" si="1"/>
        <v>0</v>
      </c>
      <c r="F22" s="54">
        <f>IF(D22="Jamais ","NC",0)</f>
        <v>0</v>
      </c>
    </row>
    <row r="23" spans="2:6" s="54" customFormat="1" ht="37.200000000000003" customHeight="1">
      <c r="B23" s="85">
        <v>8</v>
      </c>
      <c r="C23" s="90" t="s">
        <v>72</v>
      </c>
      <c r="D23" s="72"/>
      <c r="E23" s="92">
        <f t="shared" si="1"/>
        <v>0</v>
      </c>
    </row>
    <row r="24" spans="2:6" s="54" customFormat="1" ht="24" customHeight="1">
      <c r="B24" s="85">
        <v>9</v>
      </c>
      <c r="C24" s="90" t="s">
        <v>73</v>
      </c>
      <c r="D24" s="72"/>
      <c r="E24" s="92">
        <f>IF(D24="Jamais ",1,IF(D24="Parfois",0.5,0))</f>
        <v>0</v>
      </c>
      <c r="F24" s="54">
        <f>IF(D24="Systématique ","NC",IF(D24="Parfois","NC",0))</f>
        <v>0</v>
      </c>
    </row>
    <row r="25" spans="2:6" s="54" customFormat="1" ht="34.799999999999997">
      <c r="B25" s="85">
        <v>10</v>
      </c>
      <c r="C25" s="90" t="s">
        <v>74</v>
      </c>
      <c r="D25" s="72"/>
      <c r="E25" s="92">
        <f>IF(D25="Systématique ",1,IF(D25="Parfois",0.5,0))</f>
        <v>0</v>
      </c>
    </row>
    <row r="26" spans="2:6" s="54" customFormat="1" ht="24" customHeight="1">
      <c r="B26" s="85">
        <v>11</v>
      </c>
      <c r="C26" s="95" t="s">
        <v>75</v>
      </c>
      <c r="D26" s="72"/>
      <c r="E26" s="92">
        <f>IF(D26="Pas de matériel en commun",1,IF(D26="Oui ",1,0))</f>
        <v>0</v>
      </c>
    </row>
    <row r="27" spans="2:6" s="54" customFormat="1" ht="18" thickBot="1">
      <c r="B27" s="63"/>
      <c r="C27" s="96"/>
      <c r="D27" s="59"/>
      <c r="E27" s="97"/>
    </row>
    <row r="28" spans="2:6" s="54" customFormat="1" ht="25.95" customHeight="1" thickBot="1">
      <c r="B28" s="98"/>
      <c r="C28" s="99"/>
      <c r="D28" s="99">
        <f>SUM(E4:E26)</f>
        <v>0</v>
      </c>
      <c r="E28" s="100"/>
      <c r="F28" s="54">
        <f>COUNTIF(F4:F26,"NC")</f>
        <v>0</v>
      </c>
    </row>
    <row r="29" spans="2:6" s="54" customFormat="1" ht="25.95" customHeight="1">
      <c r="B29" s="56"/>
      <c r="D29" s="78" t="str">
        <f>IF(OR(F28&gt;0,D28&lt;17.5),"NON CONFORME",IF(D28&gt;22.5,"SATISFAISANT !", "A AMELIORER"))</f>
        <v>NON CONFORME</v>
      </c>
    </row>
    <row r="30" spans="2:6" s="54" customFormat="1" ht="25.95" customHeight="1">
      <c r="B30" s="56"/>
      <c r="E30" s="78"/>
    </row>
    <row r="31" spans="2:6" s="54" customFormat="1" ht="25.95" customHeight="1">
      <c r="B31" s="56"/>
      <c r="E31" s="78"/>
    </row>
    <row r="32" spans="2:6" s="54" customFormat="1" ht="25.95" customHeight="1">
      <c r="B32" s="56"/>
      <c r="E32" s="78"/>
    </row>
    <row r="33" spans="2:5" s="54" customFormat="1" ht="25.95" customHeight="1">
      <c r="B33" s="56"/>
      <c r="E33" s="78"/>
    </row>
    <row r="34" spans="2:5" s="54" customFormat="1" ht="25.95" customHeight="1">
      <c r="B34" s="56"/>
      <c r="E34" s="78"/>
    </row>
    <row r="35" spans="2:5" s="54" customFormat="1" ht="25.95" customHeight="1">
      <c r="B35" s="56"/>
      <c r="E35" s="78"/>
    </row>
    <row r="36" spans="2:5" s="54" customFormat="1" ht="25.95" customHeight="1">
      <c r="B36" s="56"/>
      <c r="E36" s="78"/>
    </row>
    <row r="37" spans="2:5" s="54" customFormat="1" ht="25.95" customHeight="1">
      <c r="B37" s="56"/>
      <c r="E37" s="78"/>
    </row>
    <row r="38" spans="2:5" s="54" customFormat="1" ht="25.95" customHeight="1">
      <c r="B38" s="56"/>
      <c r="E38" s="78"/>
    </row>
    <row r="39" spans="2:5" s="54" customFormat="1" ht="25.95" customHeight="1">
      <c r="B39" s="56"/>
    </row>
    <row r="40" spans="2:5" s="54" customFormat="1" ht="25.95" customHeight="1">
      <c r="B40" s="56"/>
    </row>
    <row r="41" spans="2:5" s="54" customFormat="1" ht="25.95" customHeight="1">
      <c r="B41" s="56"/>
    </row>
    <row r="42" spans="2:5" s="54" customFormat="1" ht="25.95" customHeight="1">
      <c r="B42" s="56"/>
    </row>
    <row r="43" spans="2:5" s="54" customFormat="1" ht="25.95" customHeight="1">
      <c r="B43" s="56"/>
    </row>
    <row r="44" spans="2:5" s="54" customFormat="1" ht="25.95" customHeight="1">
      <c r="B44" s="56"/>
    </row>
    <row r="45" spans="2:5" s="54" customFormat="1" ht="25.95" customHeight="1">
      <c r="B45" s="56"/>
    </row>
    <row r="46" spans="2:5" s="54" customFormat="1" ht="25.95" customHeight="1">
      <c r="B46" s="56"/>
    </row>
    <row r="47" spans="2:5" s="54" customFormat="1" ht="25.95" customHeight="1">
      <c r="B47" s="56"/>
    </row>
    <row r="48" spans="2:5" s="54" customFormat="1" ht="25.95" customHeight="1">
      <c r="B48" s="56"/>
    </row>
    <row r="49" spans="2:2" s="54" customFormat="1" ht="25.95" customHeight="1">
      <c r="B49" s="56"/>
    </row>
    <row r="50" spans="2:2" s="54" customFormat="1" ht="25.95" customHeight="1">
      <c r="B50" s="56"/>
    </row>
    <row r="51" spans="2:2" s="54" customFormat="1" ht="25.95" customHeight="1">
      <c r="B51" s="56"/>
    </row>
    <row r="52" spans="2:2" s="54" customFormat="1" ht="25.95" customHeight="1">
      <c r="B52" s="56"/>
    </row>
    <row r="53" spans="2:2" s="54" customFormat="1" ht="25.95" customHeight="1">
      <c r="B53" s="56"/>
    </row>
    <row r="54" spans="2:2" s="54" customFormat="1" ht="25.95" customHeight="1">
      <c r="B54" s="56"/>
    </row>
    <row r="55" spans="2:2" s="54" customFormat="1" ht="25.95" customHeight="1">
      <c r="B55" s="56"/>
    </row>
    <row r="56" spans="2:2" s="54" customFormat="1" ht="25.95" customHeight="1">
      <c r="B56" s="56"/>
    </row>
    <row r="57" spans="2:2" s="54" customFormat="1" ht="25.95" customHeight="1">
      <c r="B57" s="56"/>
    </row>
  </sheetData>
  <mergeCells count="1">
    <mergeCell ref="B2:C2"/>
  </mergeCells>
  <conditionalFormatting sqref="D13">
    <cfRule type="expression" dxfId="38" priority="24" stopIfTrue="1">
      <formula>NOT(ISERROR(SEARCH("Jamais",D13)))</formula>
    </cfRule>
  </conditionalFormatting>
  <conditionalFormatting sqref="D15:D20">
    <cfRule type="expression" dxfId="37" priority="25" stopIfTrue="1">
      <formula>NOT(ISERROR(SEARCH("Jamais",D15)))</formula>
    </cfRule>
  </conditionalFormatting>
  <conditionalFormatting sqref="D22">
    <cfRule type="expression" dxfId="36" priority="26" stopIfTrue="1">
      <formula>NOT(ISERROR(SEARCH("Jamais",D22)))</formula>
    </cfRule>
  </conditionalFormatting>
  <conditionalFormatting sqref="D29">
    <cfRule type="expression" dxfId="35" priority="22" stopIfTrue="1">
      <formula>NOT(ISERROR(SEARCH("NON CONFORME",D29)))</formula>
    </cfRule>
  </conditionalFormatting>
  <conditionalFormatting sqref="D13">
    <cfRule type="expression" dxfId="34" priority="23" stopIfTrue="1">
      <formula>NOT(ISERROR(SEARCH("Parfois",D13)))</formula>
    </cfRule>
  </conditionalFormatting>
  <conditionalFormatting sqref="D24">
    <cfRule type="expression" dxfId="33" priority="27" stopIfTrue="1">
      <formula>NOT(ISERROR(SEARCH("Parfois",D24)))</formula>
    </cfRule>
  </conditionalFormatting>
  <conditionalFormatting sqref="D29">
    <cfRule type="expression" dxfId="32" priority="21" stopIfTrue="1">
      <formula>NOT(ISERROR(SEARCH("SATISFAISANT !",D29)))</formula>
    </cfRule>
  </conditionalFormatting>
  <conditionalFormatting sqref="D24">
    <cfRule type="expression" dxfId="31" priority="28" stopIfTrue="1">
      <formula>NOT(ISERROR(SEARCH("Systématique",D24)))</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5">
        <x14:dataValidation type="list" allowBlank="1" showInputMessage="1" showErrorMessage="1">
          <x14:formula1>
            <xm:f>Liste_déroulante!$A$15:$A$17</xm:f>
          </x14:formula1>
          <xm:sqref>D4:D7 D9:D11 D13:D14 D16:D25</xm:sqref>
        </x14:dataValidation>
        <x14:dataValidation type="list" allowBlank="1" showInputMessage="1" showErrorMessage="1">
          <x14:formula1>
            <xm:f>Liste_déroulante!$A$15:$A$17</xm:f>
          </x14:formula1>
          <xm:sqref>D8</xm:sqref>
        </x14:dataValidation>
        <x14:dataValidation type="list" allowBlank="1" showInputMessage="1" showErrorMessage="1">
          <x14:formula1>
            <xm:f>Liste_déroulante!$C$15:$C$16</xm:f>
          </x14:formula1>
          <xm:sqref>D12</xm:sqref>
        </x14:dataValidation>
        <x14:dataValidation type="list" allowBlank="1" showInputMessage="1" showErrorMessage="1">
          <x14:formula1>
            <xm:f>Liste_déroulante!$D$15:$D$16</xm:f>
          </x14:formula1>
          <xm:sqref>D15</xm:sqref>
        </x14:dataValidation>
        <x14:dataValidation type="list" allowBlank="1" showInputMessage="1" showErrorMessage="1">
          <x14:formula1>
            <xm:f>Liste_déroulante!$E$15:$E$17</xm:f>
          </x14:formula1>
          <xm:sqref>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42"/>
  <sheetViews>
    <sheetView workbookViewId="0"/>
  </sheetViews>
  <sheetFormatPr baseColWidth="10" defaultColWidth="11" defaultRowHeight="14.4"/>
  <cols>
    <col min="1" max="1" width="3.44140625" style="59" customWidth="1"/>
    <col min="2" max="2" width="11" style="63" customWidth="1"/>
    <col min="3" max="3" width="97.33203125" style="59" customWidth="1"/>
    <col min="4" max="4" width="31.88671875" style="113" customWidth="1"/>
    <col min="5" max="5" width="3.5546875" style="59" hidden="1" customWidth="1"/>
    <col min="6" max="6" width="2.109375" style="54" hidden="1" customWidth="1"/>
    <col min="7" max="40" width="11" style="54" customWidth="1"/>
    <col min="41" max="1023" width="11" style="59" customWidth="1"/>
    <col min="1024" max="1024" width="11" style="25" customWidth="1"/>
    <col min="1025" max="16384" width="11" style="25"/>
  </cols>
  <sheetData>
    <row r="1" spans="1:1023" s="54" customFormat="1" ht="10.199999999999999" customHeight="1" thickBot="1">
      <c r="B1" s="56"/>
      <c r="D1" s="102"/>
    </row>
    <row r="2" spans="1:1023" ht="32.4" thickBot="1">
      <c r="B2" s="118" t="s">
        <v>76</v>
      </c>
      <c r="C2" s="118"/>
      <c r="D2" s="104" t="s">
        <v>2</v>
      </c>
      <c r="E2" s="103"/>
    </row>
    <row r="3" spans="1:1023" ht="6.6" customHeight="1" thickBot="1">
      <c r="B3" s="105"/>
      <c r="C3" s="105"/>
      <c r="D3" s="105"/>
      <c r="E3" s="105"/>
    </row>
    <row r="4" spans="1:1023" ht="35.4" thickBot="1">
      <c r="B4" s="106">
        <v>1</v>
      </c>
      <c r="C4" s="72" t="s">
        <v>77</v>
      </c>
      <c r="D4" s="65"/>
      <c r="E4" s="107">
        <f t="shared" ref="E4:E10" si="0">IF(D4="Systématique ",1,IF(D4="Parfois",0.5,0))</f>
        <v>0</v>
      </c>
      <c r="F4" s="54">
        <f>IF(D4="Jamais ","NC",0)</f>
        <v>0</v>
      </c>
    </row>
    <row r="5" spans="1:1023" ht="18" thickBot="1">
      <c r="B5" s="106">
        <f>+B4+1</f>
        <v>2</v>
      </c>
      <c r="C5" s="72" t="s">
        <v>78</v>
      </c>
      <c r="D5" s="65"/>
      <c r="E5" s="107">
        <f t="shared" si="0"/>
        <v>0</v>
      </c>
      <c r="F5" s="54">
        <f>IF(D5="Jamais ","NC",0)</f>
        <v>0</v>
      </c>
    </row>
    <row r="6" spans="1:1023" ht="35.4" thickBot="1">
      <c r="B6" s="106">
        <f>+B5+1</f>
        <v>3</v>
      </c>
      <c r="C6" s="72" t="s">
        <v>79</v>
      </c>
      <c r="D6" s="65"/>
      <c r="E6" s="107">
        <f t="shared" si="0"/>
        <v>0</v>
      </c>
    </row>
    <row r="7" spans="1:1023" ht="18" thickBot="1">
      <c r="B7" s="106">
        <f>+B6+1</f>
        <v>4</v>
      </c>
      <c r="C7" s="72" t="s">
        <v>80</v>
      </c>
      <c r="D7" s="65"/>
      <c r="E7" s="107">
        <f t="shared" si="0"/>
        <v>0</v>
      </c>
    </row>
    <row r="8" spans="1:1023" ht="35.4" thickBot="1">
      <c r="B8" s="106">
        <f>+B7+1</f>
        <v>5</v>
      </c>
      <c r="C8" s="72" t="s">
        <v>81</v>
      </c>
      <c r="D8" s="65"/>
      <c r="E8" s="107">
        <f t="shared" si="0"/>
        <v>0</v>
      </c>
    </row>
    <row r="9" spans="1:1023" ht="35.4" thickBot="1">
      <c r="B9" s="106">
        <v>6</v>
      </c>
      <c r="C9" s="72" t="s">
        <v>82</v>
      </c>
      <c r="D9" s="65"/>
      <c r="E9" s="107">
        <f t="shared" si="0"/>
        <v>0</v>
      </c>
      <c r="F9" s="54">
        <f>IF(D9="Jamais ","NC",0)</f>
        <v>0</v>
      </c>
    </row>
    <row r="10" spans="1:1023" s="112" customFormat="1" ht="18">
      <c r="A10" s="108"/>
      <c r="B10" s="109">
        <v>7</v>
      </c>
      <c r="C10" s="72" t="s">
        <v>83</v>
      </c>
      <c r="D10" s="65"/>
      <c r="E10" s="110">
        <f t="shared" si="0"/>
        <v>0</v>
      </c>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108"/>
      <c r="GT10" s="108"/>
      <c r="GU10" s="108"/>
      <c r="GV10" s="108"/>
      <c r="GW10" s="108"/>
      <c r="GX10" s="108"/>
      <c r="GY10" s="108"/>
      <c r="GZ10" s="108"/>
      <c r="HA10" s="108"/>
      <c r="HB10" s="108"/>
      <c r="HC10" s="108"/>
      <c r="HD10" s="108"/>
      <c r="HE10" s="108"/>
      <c r="HF10" s="108"/>
      <c r="HG10" s="108"/>
      <c r="HH10" s="108"/>
      <c r="HI10" s="108"/>
      <c r="HJ10" s="108"/>
      <c r="HK10" s="108"/>
      <c r="HL10" s="108"/>
      <c r="HM10" s="108"/>
      <c r="HN10" s="108"/>
      <c r="HO10" s="108"/>
      <c r="HP10" s="108"/>
      <c r="HQ10" s="108"/>
      <c r="HR10" s="108"/>
      <c r="HS10" s="108"/>
      <c r="HT10" s="108"/>
      <c r="HU10" s="108"/>
      <c r="HV10" s="108"/>
      <c r="HW10" s="108"/>
      <c r="HX10" s="108"/>
      <c r="HY10" s="108"/>
      <c r="HZ10" s="108"/>
      <c r="IA10" s="108"/>
      <c r="IB10" s="108"/>
      <c r="IC10" s="108"/>
      <c r="ID10" s="108"/>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8"/>
      <c r="JW10" s="108"/>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8"/>
      <c r="LP10" s="108"/>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8"/>
      <c r="NI10" s="108"/>
      <c r="NJ10" s="108"/>
      <c r="NK10" s="108"/>
      <c r="NL10" s="108"/>
      <c r="NM10" s="108"/>
      <c r="NN10" s="108"/>
      <c r="NO10" s="108"/>
      <c r="NP10" s="108"/>
      <c r="NQ10" s="108"/>
      <c r="NR10" s="108"/>
      <c r="NS10" s="108"/>
      <c r="NT10" s="108"/>
      <c r="NU10" s="108"/>
      <c r="NV10" s="108"/>
      <c r="NW10" s="108"/>
      <c r="NX10" s="108"/>
      <c r="NY10" s="108"/>
      <c r="NZ10" s="108"/>
      <c r="OA10" s="108"/>
      <c r="OB10" s="108"/>
      <c r="OC10" s="108"/>
      <c r="OD10" s="108"/>
      <c r="OE10" s="108"/>
      <c r="OF10" s="108"/>
      <c r="OG10" s="108"/>
      <c r="OH10" s="108"/>
      <c r="OI10" s="108"/>
      <c r="OJ10" s="108"/>
      <c r="OK10" s="108"/>
      <c r="OL10" s="108"/>
      <c r="OM10" s="108"/>
      <c r="ON10" s="108"/>
      <c r="OO10" s="108"/>
      <c r="OP10" s="108"/>
      <c r="OQ10" s="108"/>
      <c r="OR10" s="108"/>
      <c r="OS10" s="108"/>
      <c r="OT10" s="108"/>
      <c r="OU10" s="108"/>
      <c r="OV10" s="108"/>
      <c r="OW10" s="108"/>
      <c r="OX10" s="108"/>
      <c r="OY10" s="108"/>
      <c r="OZ10" s="108"/>
      <c r="PA10" s="108"/>
      <c r="PB10" s="108"/>
      <c r="PC10" s="108"/>
      <c r="PD10" s="108"/>
      <c r="PE10" s="108"/>
      <c r="PF10" s="108"/>
      <c r="PG10" s="108"/>
      <c r="PH10" s="108"/>
      <c r="PI10" s="108"/>
      <c r="PJ10" s="108"/>
      <c r="PK10" s="108"/>
      <c r="PL10" s="108"/>
      <c r="PM10" s="108"/>
      <c r="PN10" s="108"/>
      <c r="PO10" s="108"/>
      <c r="PP10" s="108"/>
      <c r="PQ10" s="108"/>
      <c r="PR10" s="108"/>
      <c r="PS10" s="108"/>
      <c r="PT10" s="108"/>
      <c r="PU10" s="108"/>
      <c r="PV10" s="108"/>
      <c r="PW10" s="108"/>
      <c r="PX10" s="108"/>
      <c r="PY10" s="108"/>
      <c r="PZ10" s="108"/>
      <c r="QA10" s="108"/>
      <c r="QB10" s="108"/>
      <c r="QC10" s="108"/>
      <c r="QD10" s="108"/>
      <c r="QE10" s="108"/>
      <c r="QF10" s="108"/>
      <c r="QG10" s="108"/>
      <c r="QH10" s="108"/>
      <c r="QI10" s="108"/>
      <c r="QJ10" s="108"/>
      <c r="QK10" s="108"/>
      <c r="QL10" s="108"/>
      <c r="QM10" s="108"/>
      <c r="QN10" s="108"/>
      <c r="QO10" s="108"/>
      <c r="QP10" s="108"/>
      <c r="QQ10" s="108"/>
      <c r="QR10" s="108"/>
      <c r="QS10" s="108"/>
      <c r="QT10" s="108"/>
      <c r="QU10" s="108"/>
      <c r="QV10" s="108"/>
      <c r="QW10" s="108"/>
      <c r="QX10" s="108"/>
      <c r="QY10" s="108"/>
      <c r="QZ10" s="108"/>
      <c r="RA10" s="108"/>
      <c r="RB10" s="108"/>
      <c r="RC10" s="108"/>
      <c r="RD10" s="108"/>
      <c r="RE10" s="108"/>
      <c r="RF10" s="108"/>
      <c r="RG10" s="108"/>
      <c r="RH10" s="108"/>
      <c r="RI10" s="108"/>
      <c r="RJ10" s="108"/>
      <c r="RK10" s="108"/>
      <c r="RL10" s="108"/>
      <c r="RM10" s="108"/>
      <c r="RN10" s="108"/>
      <c r="RO10" s="108"/>
      <c r="RP10" s="108"/>
      <c r="RQ10" s="108"/>
      <c r="RR10" s="108"/>
      <c r="RS10" s="108"/>
      <c r="RT10" s="108"/>
      <c r="RU10" s="108"/>
      <c r="RV10" s="108"/>
      <c r="RW10" s="108"/>
      <c r="RX10" s="108"/>
      <c r="RY10" s="108"/>
      <c r="RZ10" s="108"/>
      <c r="SA10" s="108"/>
      <c r="SB10" s="108"/>
      <c r="SC10" s="108"/>
      <c r="SD10" s="108"/>
      <c r="SE10" s="108"/>
      <c r="SF10" s="108"/>
      <c r="SG10" s="108"/>
      <c r="SH10" s="108"/>
      <c r="SI10" s="108"/>
      <c r="SJ10" s="108"/>
      <c r="SK10" s="108"/>
      <c r="SL10" s="108"/>
      <c r="SM10" s="108"/>
      <c r="SN10" s="108"/>
      <c r="SO10" s="108"/>
      <c r="SP10" s="108"/>
      <c r="SQ10" s="108"/>
      <c r="SR10" s="108"/>
      <c r="SS10" s="108"/>
      <c r="ST10" s="108"/>
      <c r="SU10" s="108"/>
      <c r="SV10" s="108"/>
      <c r="SW10" s="108"/>
      <c r="SX10" s="108"/>
      <c r="SY10" s="108"/>
      <c r="SZ10" s="108"/>
      <c r="TA10" s="108"/>
      <c r="TB10" s="108"/>
      <c r="TC10" s="108"/>
      <c r="TD10" s="108"/>
      <c r="TE10" s="108"/>
      <c r="TF10" s="108"/>
      <c r="TG10" s="108"/>
      <c r="TH10" s="108"/>
      <c r="TI10" s="108"/>
      <c r="TJ10" s="108"/>
      <c r="TK10" s="108"/>
      <c r="TL10" s="108"/>
      <c r="TM10" s="108"/>
      <c r="TN10" s="108"/>
      <c r="TO10" s="108"/>
      <c r="TP10" s="108"/>
      <c r="TQ10" s="108"/>
      <c r="TR10" s="108"/>
      <c r="TS10" s="108"/>
      <c r="TT10" s="108"/>
      <c r="TU10" s="108"/>
      <c r="TV10" s="108"/>
      <c r="TW10" s="108"/>
      <c r="TX10" s="108"/>
      <c r="TY10" s="108"/>
      <c r="TZ10" s="108"/>
      <c r="UA10" s="108"/>
      <c r="UB10" s="108"/>
      <c r="UC10" s="108"/>
      <c r="UD10" s="108"/>
      <c r="UE10" s="108"/>
      <c r="UF10" s="108"/>
      <c r="UG10" s="108"/>
      <c r="UH10" s="108"/>
      <c r="UI10" s="108"/>
      <c r="UJ10" s="108"/>
      <c r="UK10" s="108"/>
      <c r="UL10" s="108"/>
      <c r="UM10" s="108"/>
      <c r="UN10" s="108"/>
      <c r="UO10" s="108"/>
      <c r="UP10" s="108"/>
      <c r="UQ10" s="108"/>
      <c r="UR10" s="108"/>
      <c r="US10" s="108"/>
      <c r="UT10" s="108"/>
      <c r="UU10" s="108"/>
      <c r="UV10" s="108"/>
      <c r="UW10" s="108"/>
      <c r="UX10" s="108"/>
      <c r="UY10" s="108"/>
      <c r="UZ10" s="108"/>
      <c r="VA10" s="108"/>
      <c r="VB10" s="108"/>
      <c r="VC10" s="108"/>
      <c r="VD10" s="108"/>
      <c r="VE10" s="108"/>
      <c r="VF10" s="108"/>
      <c r="VG10" s="108"/>
      <c r="VH10" s="108"/>
      <c r="VI10" s="108"/>
      <c r="VJ10" s="108"/>
      <c r="VK10" s="108"/>
      <c r="VL10" s="108"/>
      <c r="VM10" s="108"/>
      <c r="VN10" s="108"/>
      <c r="VO10" s="108"/>
      <c r="VP10" s="108"/>
      <c r="VQ10" s="108"/>
      <c r="VR10" s="108"/>
      <c r="VS10" s="108"/>
      <c r="VT10" s="108"/>
      <c r="VU10" s="108"/>
      <c r="VV10" s="108"/>
      <c r="VW10" s="108"/>
      <c r="VX10" s="108"/>
      <c r="VY10" s="108"/>
      <c r="VZ10" s="108"/>
      <c r="WA10" s="108"/>
      <c r="WB10" s="108"/>
      <c r="WC10" s="108"/>
      <c r="WD10" s="108"/>
      <c r="WE10" s="108"/>
      <c r="WF10" s="108"/>
      <c r="WG10" s="108"/>
      <c r="WH10" s="108"/>
      <c r="WI10" s="108"/>
      <c r="WJ10" s="108"/>
      <c r="WK10" s="108"/>
      <c r="WL10" s="108"/>
      <c r="WM10" s="108"/>
      <c r="WN10" s="108"/>
      <c r="WO10" s="108"/>
      <c r="WP10" s="108"/>
      <c r="WQ10" s="108"/>
      <c r="WR10" s="108"/>
      <c r="WS10" s="108"/>
      <c r="WT10" s="108"/>
      <c r="WU10" s="108"/>
      <c r="WV10" s="108"/>
      <c r="WW10" s="108"/>
      <c r="WX10" s="108"/>
      <c r="WY10" s="108"/>
      <c r="WZ10" s="108"/>
      <c r="XA10" s="108"/>
      <c r="XB10" s="108"/>
      <c r="XC10" s="108"/>
      <c r="XD10" s="108"/>
      <c r="XE10" s="108"/>
      <c r="XF10" s="108"/>
      <c r="XG10" s="108"/>
      <c r="XH10" s="108"/>
      <c r="XI10" s="108"/>
      <c r="XJ10" s="108"/>
      <c r="XK10" s="108"/>
      <c r="XL10" s="108"/>
      <c r="XM10" s="108"/>
      <c r="XN10" s="108"/>
      <c r="XO10" s="108"/>
      <c r="XP10" s="108"/>
      <c r="XQ10" s="108"/>
      <c r="XR10" s="108"/>
      <c r="XS10" s="108"/>
      <c r="XT10" s="108"/>
      <c r="XU10" s="108"/>
      <c r="XV10" s="108"/>
      <c r="XW10" s="108"/>
      <c r="XX10" s="108"/>
      <c r="XY10" s="108"/>
      <c r="XZ10" s="108"/>
      <c r="YA10" s="108"/>
      <c r="YB10" s="108"/>
      <c r="YC10" s="108"/>
      <c r="YD10" s="108"/>
      <c r="YE10" s="108"/>
      <c r="YF10" s="108"/>
      <c r="YG10" s="108"/>
      <c r="YH10" s="108"/>
      <c r="YI10" s="108"/>
      <c r="YJ10" s="108"/>
      <c r="YK10" s="108"/>
      <c r="YL10" s="108"/>
      <c r="YM10" s="108"/>
      <c r="YN10" s="108"/>
      <c r="YO10" s="108"/>
      <c r="YP10" s="108"/>
      <c r="YQ10" s="108"/>
      <c r="YR10" s="108"/>
      <c r="YS10" s="108"/>
      <c r="YT10" s="108"/>
      <c r="YU10" s="108"/>
      <c r="YV10" s="108"/>
      <c r="YW10" s="108"/>
      <c r="YX10" s="108"/>
      <c r="YY10" s="108"/>
      <c r="YZ10" s="108"/>
      <c r="ZA10" s="108"/>
      <c r="ZB10" s="108"/>
      <c r="ZC10" s="108"/>
      <c r="ZD10" s="108"/>
      <c r="ZE10" s="108"/>
      <c r="ZF10" s="108"/>
      <c r="ZG10" s="108"/>
      <c r="ZH10" s="108"/>
      <c r="ZI10" s="108"/>
      <c r="ZJ10" s="108"/>
      <c r="ZK10" s="108"/>
      <c r="ZL10" s="108"/>
      <c r="ZM10" s="108"/>
      <c r="ZN10" s="108"/>
      <c r="ZO10" s="108"/>
      <c r="ZP10" s="108"/>
      <c r="ZQ10" s="108"/>
      <c r="ZR10" s="108"/>
      <c r="ZS10" s="108"/>
      <c r="ZT10" s="108"/>
      <c r="ZU10" s="108"/>
      <c r="ZV10" s="108"/>
      <c r="ZW10" s="108"/>
      <c r="ZX10" s="108"/>
      <c r="ZY10" s="108"/>
      <c r="ZZ10" s="108"/>
      <c r="AAA10" s="108"/>
      <c r="AAB10" s="108"/>
      <c r="AAC10" s="108"/>
      <c r="AAD10" s="108"/>
      <c r="AAE10" s="108"/>
      <c r="AAF10" s="108"/>
      <c r="AAG10" s="108"/>
      <c r="AAH10" s="108"/>
      <c r="AAI10" s="108"/>
      <c r="AAJ10" s="108"/>
      <c r="AAK10" s="108"/>
      <c r="AAL10" s="108"/>
      <c r="AAM10" s="108"/>
      <c r="AAN10" s="108"/>
      <c r="AAO10" s="108"/>
      <c r="AAP10" s="108"/>
      <c r="AAQ10" s="108"/>
      <c r="AAR10" s="108"/>
      <c r="AAS10" s="108"/>
      <c r="AAT10" s="108"/>
      <c r="AAU10" s="108"/>
      <c r="AAV10" s="108"/>
      <c r="AAW10" s="108"/>
      <c r="AAX10" s="108"/>
      <c r="AAY10" s="108"/>
      <c r="AAZ10" s="108"/>
      <c r="ABA10" s="108"/>
      <c r="ABB10" s="108"/>
      <c r="ABC10" s="108"/>
      <c r="ABD10" s="108"/>
      <c r="ABE10" s="108"/>
      <c r="ABF10" s="108"/>
      <c r="ABG10" s="108"/>
      <c r="ABH10" s="108"/>
      <c r="ABI10" s="108"/>
      <c r="ABJ10" s="108"/>
      <c r="ABK10" s="108"/>
      <c r="ABL10" s="108"/>
      <c r="ABM10" s="108"/>
      <c r="ABN10" s="108"/>
      <c r="ABO10" s="108"/>
      <c r="ABP10" s="108"/>
      <c r="ABQ10" s="108"/>
      <c r="ABR10" s="108"/>
      <c r="ABS10" s="108"/>
      <c r="ABT10" s="108"/>
      <c r="ABU10" s="108"/>
      <c r="ABV10" s="108"/>
      <c r="ABW10" s="108"/>
      <c r="ABX10" s="108"/>
      <c r="ABY10" s="108"/>
      <c r="ABZ10" s="108"/>
      <c r="ACA10" s="108"/>
      <c r="ACB10" s="108"/>
      <c r="ACC10" s="108"/>
      <c r="ACD10" s="108"/>
      <c r="ACE10" s="108"/>
      <c r="ACF10" s="108"/>
      <c r="ACG10" s="108"/>
      <c r="ACH10" s="108"/>
      <c r="ACI10" s="108"/>
      <c r="ACJ10" s="108"/>
      <c r="ACK10" s="108"/>
      <c r="ACL10" s="108"/>
      <c r="ACM10" s="108"/>
      <c r="ACN10" s="108"/>
      <c r="ACO10" s="108"/>
      <c r="ACP10" s="108"/>
      <c r="ACQ10" s="108"/>
      <c r="ACR10" s="108"/>
      <c r="ACS10" s="108"/>
      <c r="ACT10" s="108"/>
      <c r="ACU10" s="108"/>
      <c r="ACV10" s="108"/>
      <c r="ACW10" s="108"/>
      <c r="ACX10" s="108"/>
      <c r="ACY10" s="108"/>
      <c r="ACZ10" s="108"/>
      <c r="ADA10" s="108"/>
      <c r="ADB10" s="108"/>
      <c r="ADC10" s="108"/>
      <c r="ADD10" s="108"/>
      <c r="ADE10" s="108"/>
      <c r="ADF10" s="108"/>
      <c r="ADG10" s="108"/>
      <c r="ADH10" s="108"/>
      <c r="ADI10" s="108"/>
      <c r="ADJ10" s="108"/>
      <c r="ADK10" s="108"/>
      <c r="ADL10" s="108"/>
      <c r="ADM10" s="108"/>
      <c r="ADN10" s="108"/>
      <c r="ADO10" s="108"/>
      <c r="ADP10" s="108"/>
      <c r="ADQ10" s="108"/>
      <c r="ADR10" s="108"/>
      <c r="ADS10" s="108"/>
      <c r="ADT10" s="108"/>
      <c r="ADU10" s="108"/>
      <c r="ADV10" s="108"/>
      <c r="ADW10" s="108"/>
      <c r="ADX10" s="108"/>
      <c r="ADY10" s="108"/>
      <c r="ADZ10" s="108"/>
      <c r="AEA10" s="108"/>
      <c r="AEB10" s="108"/>
      <c r="AEC10" s="108"/>
      <c r="AED10" s="108"/>
      <c r="AEE10" s="108"/>
      <c r="AEF10" s="108"/>
      <c r="AEG10" s="108"/>
      <c r="AEH10" s="108"/>
      <c r="AEI10" s="108"/>
      <c r="AEJ10" s="108"/>
      <c r="AEK10" s="108"/>
      <c r="AEL10" s="108"/>
      <c r="AEM10" s="108"/>
      <c r="AEN10" s="108"/>
      <c r="AEO10" s="108"/>
      <c r="AEP10" s="108"/>
      <c r="AEQ10" s="108"/>
      <c r="AER10" s="108"/>
      <c r="AES10" s="108"/>
      <c r="AET10" s="108"/>
      <c r="AEU10" s="108"/>
      <c r="AEV10" s="108"/>
      <c r="AEW10" s="108"/>
      <c r="AEX10" s="108"/>
      <c r="AEY10" s="108"/>
      <c r="AEZ10" s="108"/>
      <c r="AFA10" s="108"/>
      <c r="AFB10" s="108"/>
      <c r="AFC10" s="108"/>
      <c r="AFD10" s="108"/>
      <c r="AFE10" s="108"/>
      <c r="AFF10" s="108"/>
      <c r="AFG10" s="108"/>
      <c r="AFH10" s="108"/>
      <c r="AFI10" s="108"/>
      <c r="AFJ10" s="108"/>
      <c r="AFK10" s="108"/>
      <c r="AFL10" s="108"/>
      <c r="AFM10" s="108"/>
      <c r="AFN10" s="108"/>
      <c r="AFO10" s="108"/>
      <c r="AFP10" s="108"/>
      <c r="AFQ10" s="108"/>
      <c r="AFR10" s="108"/>
      <c r="AFS10" s="108"/>
      <c r="AFT10" s="108"/>
      <c r="AFU10" s="108"/>
      <c r="AFV10" s="108"/>
      <c r="AFW10" s="108"/>
      <c r="AFX10" s="108"/>
      <c r="AFY10" s="108"/>
      <c r="AFZ10" s="108"/>
      <c r="AGA10" s="108"/>
      <c r="AGB10" s="108"/>
      <c r="AGC10" s="108"/>
      <c r="AGD10" s="108"/>
      <c r="AGE10" s="108"/>
      <c r="AGF10" s="108"/>
      <c r="AGG10" s="108"/>
      <c r="AGH10" s="108"/>
      <c r="AGI10" s="108"/>
      <c r="AGJ10" s="108"/>
      <c r="AGK10" s="108"/>
      <c r="AGL10" s="108"/>
      <c r="AGM10" s="108"/>
      <c r="AGN10" s="108"/>
      <c r="AGO10" s="108"/>
      <c r="AGP10" s="108"/>
      <c r="AGQ10" s="108"/>
      <c r="AGR10" s="108"/>
      <c r="AGS10" s="108"/>
      <c r="AGT10" s="108"/>
      <c r="AGU10" s="108"/>
      <c r="AGV10" s="108"/>
      <c r="AGW10" s="108"/>
      <c r="AGX10" s="108"/>
      <c r="AGY10" s="108"/>
      <c r="AGZ10" s="108"/>
      <c r="AHA10" s="108"/>
      <c r="AHB10" s="108"/>
      <c r="AHC10" s="108"/>
      <c r="AHD10" s="108"/>
      <c r="AHE10" s="108"/>
      <c r="AHF10" s="108"/>
      <c r="AHG10" s="108"/>
      <c r="AHH10" s="108"/>
      <c r="AHI10" s="108"/>
      <c r="AHJ10" s="108"/>
      <c r="AHK10" s="108"/>
      <c r="AHL10" s="108"/>
      <c r="AHM10" s="108"/>
      <c r="AHN10" s="108"/>
      <c r="AHO10" s="108"/>
      <c r="AHP10" s="108"/>
      <c r="AHQ10" s="108"/>
      <c r="AHR10" s="108"/>
      <c r="AHS10" s="108"/>
      <c r="AHT10" s="108"/>
      <c r="AHU10" s="108"/>
      <c r="AHV10" s="108"/>
      <c r="AHW10" s="108"/>
      <c r="AHX10" s="108"/>
      <c r="AHY10" s="108"/>
      <c r="AHZ10" s="108"/>
      <c r="AIA10" s="108"/>
      <c r="AIB10" s="108"/>
      <c r="AIC10" s="108"/>
      <c r="AID10" s="108"/>
      <c r="AIE10" s="108"/>
      <c r="AIF10" s="108"/>
      <c r="AIG10" s="108"/>
      <c r="AIH10" s="108"/>
      <c r="AII10" s="108"/>
      <c r="AIJ10" s="108"/>
      <c r="AIK10" s="108"/>
      <c r="AIL10" s="108"/>
      <c r="AIM10" s="108"/>
      <c r="AIN10" s="108"/>
      <c r="AIO10" s="108"/>
      <c r="AIP10" s="108"/>
      <c r="AIQ10" s="108"/>
      <c r="AIR10" s="108"/>
      <c r="AIS10" s="108"/>
      <c r="AIT10" s="108"/>
      <c r="AIU10" s="108"/>
      <c r="AIV10" s="108"/>
      <c r="AIW10" s="108"/>
      <c r="AIX10" s="108"/>
      <c r="AIY10" s="108"/>
      <c r="AIZ10" s="108"/>
      <c r="AJA10" s="108"/>
      <c r="AJB10" s="108"/>
      <c r="AJC10" s="108"/>
      <c r="AJD10" s="108"/>
      <c r="AJE10" s="108"/>
      <c r="AJF10" s="108"/>
      <c r="AJG10" s="108"/>
      <c r="AJH10" s="108"/>
      <c r="AJI10" s="108"/>
      <c r="AJJ10" s="108"/>
      <c r="AJK10" s="108"/>
      <c r="AJL10" s="108"/>
      <c r="AJM10" s="108"/>
      <c r="AJN10" s="108"/>
      <c r="AJO10" s="108"/>
      <c r="AJP10" s="108"/>
      <c r="AJQ10" s="108"/>
      <c r="AJR10" s="108"/>
      <c r="AJS10" s="108"/>
      <c r="AJT10" s="108"/>
      <c r="AJU10" s="108"/>
      <c r="AJV10" s="108"/>
      <c r="AJW10" s="108"/>
      <c r="AJX10" s="108"/>
      <c r="AJY10" s="108"/>
      <c r="AJZ10" s="108"/>
      <c r="AKA10" s="108"/>
      <c r="AKB10" s="108"/>
      <c r="AKC10" s="108"/>
      <c r="AKD10" s="108"/>
      <c r="AKE10" s="108"/>
      <c r="AKF10" s="108"/>
      <c r="AKG10" s="108"/>
      <c r="AKH10" s="108"/>
      <c r="AKI10" s="108"/>
      <c r="AKJ10" s="108"/>
      <c r="AKK10" s="108"/>
      <c r="AKL10" s="108"/>
      <c r="AKM10" s="108"/>
      <c r="AKN10" s="108"/>
      <c r="AKO10" s="108"/>
      <c r="AKP10" s="108"/>
      <c r="AKQ10" s="108"/>
      <c r="AKR10" s="108"/>
      <c r="AKS10" s="108"/>
      <c r="AKT10" s="108"/>
      <c r="AKU10" s="108"/>
      <c r="AKV10" s="108"/>
      <c r="AKW10" s="108"/>
      <c r="AKX10" s="108"/>
      <c r="AKY10" s="108"/>
      <c r="AKZ10" s="108"/>
      <c r="ALA10" s="108"/>
      <c r="ALB10" s="108"/>
      <c r="ALC10" s="108"/>
      <c r="ALD10" s="108"/>
      <c r="ALE10" s="108"/>
      <c r="ALF10" s="108"/>
      <c r="ALG10" s="108"/>
      <c r="ALH10" s="108"/>
      <c r="ALI10" s="108"/>
      <c r="ALJ10" s="108"/>
      <c r="ALK10" s="108"/>
      <c r="ALL10" s="108"/>
      <c r="ALM10" s="108"/>
      <c r="ALN10" s="108"/>
      <c r="ALO10" s="108"/>
      <c r="ALP10" s="108"/>
      <c r="ALQ10" s="108"/>
      <c r="ALR10" s="108"/>
      <c r="ALS10" s="108"/>
      <c r="ALT10" s="108"/>
      <c r="ALU10" s="108"/>
      <c r="ALV10" s="108"/>
      <c r="ALW10" s="108"/>
      <c r="ALX10" s="108"/>
      <c r="ALY10" s="108"/>
      <c r="ALZ10" s="108"/>
      <c r="AMA10" s="108"/>
      <c r="AMB10" s="108"/>
      <c r="AMC10" s="108"/>
      <c r="AMD10" s="108"/>
      <c r="AME10" s="108"/>
      <c r="AMF10" s="108"/>
      <c r="AMG10" s="108"/>
      <c r="AMH10" s="108"/>
      <c r="AMI10" s="108"/>
    </row>
    <row r="11" spans="1:1023" s="54" customFormat="1" ht="17.399999999999999" hidden="1">
      <c r="B11" s="63"/>
      <c r="C11" s="96"/>
      <c r="D11" s="113"/>
      <c r="E11" s="97">
        <f>COUNTIF(D4:D10,TRUE())</f>
        <v>0</v>
      </c>
    </row>
    <row r="12" spans="1:1023" s="54" customFormat="1" ht="7.95" customHeight="1" thickBot="1">
      <c r="B12" s="56"/>
      <c r="C12" s="96"/>
      <c r="D12" s="102"/>
      <c r="E12" s="78"/>
    </row>
    <row r="13" spans="1:1023" s="54" customFormat="1" ht="18" thickBot="1">
      <c r="B13" s="114"/>
      <c r="C13" s="115"/>
      <c r="D13" s="116">
        <f>SUM(E4:E10)</f>
        <v>0</v>
      </c>
      <c r="E13" s="117"/>
      <c r="F13" s="54">
        <f>COUNTIF(F4:F10,"NC")</f>
        <v>0</v>
      </c>
    </row>
    <row r="14" spans="1:1023" s="54" customFormat="1" ht="17.399999999999999">
      <c r="B14" s="56"/>
      <c r="D14" s="78" t="str">
        <f>IF(OR(F13&gt;0,D13&lt;4),"NON CONFORME",IF(D13&gt;6.5,"SATISFAISANT !", "A AMELIORER"))</f>
        <v>NON CONFORME</v>
      </c>
    </row>
    <row r="15" spans="1:1023" s="54" customFormat="1" ht="17.399999999999999">
      <c r="B15" s="56"/>
      <c r="D15" s="102"/>
      <c r="E15" s="78"/>
    </row>
    <row r="16" spans="1:1023" s="54" customFormat="1" ht="17.399999999999999">
      <c r="B16" s="56"/>
      <c r="D16" s="102"/>
      <c r="E16" s="78"/>
    </row>
    <row r="17" spans="2:5" s="54" customFormat="1" ht="17.399999999999999">
      <c r="B17" s="56"/>
      <c r="D17" s="102"/>
      <c r="E17" s="78"/>
    </row>
    <row r="18" spans="2:5" s="54" customFormat="1" ht="17.399999999999999">
      <c r="B18" s="56"/>
      <c r="D18" s="102"/>
      <c r="E18" s="78"/>
    </row>
    <row r="19" spans="2:5" s="54" customFormat="1" ht="17.399999999999999">
      <c r="B19" s="56"/>
      <c r="D19" s="102"/>
      <c r="E19" s="78"/>
    </row>
    <row r="20" spans="2:5" s="54" customFormat="1" ht="17.399999999999999">
      <c r="B20" s="56"/>
      <c r="D20" s="102"/>
      <c r="E20" s="78"/>
    </row>
    <row r="21" spans="2:5" s="54" customFormat="1" ht="17.399999999999999">
      <c r="B21" s="56"/>
      <c r="D21" s="102"/>
      <c r="E21" s="78"/>
    </row>
    <row r="22" spans="2:5" s="54" customFormat="1" ht="17.399999999999999">
      <c r="B22" s="56"/>
      <c r="D22" s="102"/>
      <c r="E22" s="78"/>
    </row>
    <row r="23" spans="2:5" s="54" customFormat="1" ht="17.399999999999999">
      <c r="B23" s="56"/>
      <c r="D23" s="102"/>
      <c r="E23" s="78"/>
    </row>
    <row r="24" spans="2:5" s="54" customFormat="1" ht="13.8">
      <c r="B24" s="56"/>
      <c r="D24" s="102"/>
    </row>
    <row r="25" spans="2:5" s="54" customFormat="1" ht="13.8">
      <c r="B25" s="56"/>
      <c r="D25" s="102"/>
    </row>
    <row r="26" spans="2:5" s="54" customFormat="1" ht="13.8">
      <c r="B26" s="56"/>
      <c r="D26" s="102"/>
    </row>
    <row r="27" spans="2:5" s="54" customFormat="1" ht="13.8">
      <c r="B27" s="56"/>
      <c r="D27" s="102"/>
    </row>
    <row r="28" spans="2:5" s="54" customFormat="1" ht="13.8">
      <c r="B28" s="56"/>
      <c r="D28" s="102"/>
    </row>
    <row r="29" spans="2:5" s="54" customFormat="1" ht="13.8">
      <c r="B29" s="56"/>
      <c r="D29" s="102"/>
    </row>
    <row r="30" spans="2:5" s="54" customFormat="1" ht="13.8">
      <c r="B30" s="56"/>
      <c r="D30" s="102"/>
    </row>
    <row r="31" spans="2:5" s="54" customFormat="1" ht="13.8">
      <c r="B31" s="56"/>
      <c r="D31" s="102"/>
    </row>
    <row r="32" spans="2:5" s="54" customFormat="1" ht="13.8">
      <c r="B32" s="56"/>
      <c r="D32" s="102"/>
    </row>
    <row r="33" spans="2:4" s="54" customFormat="1" ht="13.8">
      <c r="B33" s="56"/>
      <c r="D33" s="102"/>
    </row>
    <row r="34" spans="2:4" s="54" customFormat="1" ht="13.8">
      <c r="B34" s="56"/>
      <c r="D34" s="102"/>
    </row>
    <row r="35" spans="2:4" s="54" customFormat="1" ht="13.8">
      <c r="B35" s="56"/>
      <c r="D35" s="102"/>
    </row>
    <row r="36" spans="2:4" s="54" customFormat="1" ht="13.8">
      <c r="B36" s="56"/>
      <c r="D36" s="102"/>
    </row>
    <row r="37" spans="2:4" s="54" customFormat="1" ht="13.8">
      <c r="B37" s="56"/>
      <c r="D37" s="102"/>
    </row>
    <row r="38" spans="2:4" s="54" customFormat="1" ht="13.8">
      <c r="B38" s="56"/>
      <c r="D38" s="102"/>
    </row>
    <row r="39" spans="2:4" s="54" customFormat="1" ht="13.8">
      <c r="B39" s="56"/>
      <c r="D39" s="102"/>
    </row>
    <row r="40" spans="2:4" s="54" customFormat="1" ht="13.8">
      <c r="B40" s="56"/>
      <c r="D40" s="102"/>
    </row>
    <row r="41" spans="2:4" s="54" customFormat="1" ht="13.8">
      <c r="B41" s="56"/>
      <c r="D41" s="102"/>
    </row>
    <row r="42" spans="2:4" s="54" customFormat="1" ht="13.8">
      <c r="B42" s="56"/>
      <c r="D42" s="102"/>
    </row>
  </sheetData>
  <mergeCells count="1">
    <mergeCell ref="B2:C2"/>
  </mergeCells>
  <conditionalFormatting sqref="D4:D5">
    <cfRule type="expression" dxfId="30" priority="29" stopIfTrue="1">
      <formula>NOT(ISERROR(SEARCH("Jamais",D4)))</formula>
    </cfRule>
  </conditionalFormatting>
  <conditionalFormatting sqref="D9">
    <cfRule type="expression" dxfId="29" priority="30" stopIfTrue="1">
      <formula>NOT(ISERROR(SEARCH("Jamais",D9)))</formula>
    </cfRule>
  </conditionalFormatting>
  <conditionalFormatting sqref="D14">
    <cfRule type="expression" dxfId="28" priority="32" stopIfTrue="1">
      <formula>NOT(ISERROR(SEARCH("NON CONFORME",D14)))</formula>
    </cfRule>
  </conditionalFormatting>
  <conditionalFormatting sqref="D14">
    <cfRule type="expression" dxfId="27" priority="31" stopIfTrue="1">
      <formula>NOT(ISERROR(SEARCH("SATISFAISANT !",D14)))</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Liste_déroulante!$A$21:$A$23</xm:f>
          </x14:formula1>
          <xm:sqref>D4:D10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2"/>
  <sheetViews>
    <sheetView tabSelected="1" zoomScale="80" zoomScaleNormal="80" workbookViewId="0"/>
  </sheetViews>
  <sheetFormatPr baseColWidth="10" defaultColWidth="59.88671875" defaultRowHeight="14.4"/>
  <cols>
    <col min="1" max="1" width="2.77734375" style="119" customWidth="1"/>
    <col min="2" max="2" width="5.6640625" style="119" customWidth="1"/>
    <col min="3" max="3" width="66" style="119" customWidth="1"/>
    <col min="4" max="4" width="40" style="119" customWidth="1"/>
    <col min="5" max="6" width="2" style="120" hidden="1" customWidth="1"/>
    <col min="7" max="7" width="2.77734375" style="120" bestFit="1" customWidth="1"/>
    <col min="8" max="8" width="65" style="120" customWidth="1"/>
    <col min="9" max="9" width="24" style="119" customWidth="1"/>
    <col min="10" max="10" width="0.44140625" style="119" customWidth="1"/>
    <col min="11" max="11" width="59.88671875" style="119" customWidth="1"/>
    <col min="12" max="16384" width="59.88671875" style="119"/>
  </cols>
  <sheetData>
    <row r="1" spans="2:10" ht="15" thickBot="1"/>
    <row r="2" spans="2:10" ht="26.85" customHeight="1" thickBot="1">
      <c r="B2" s="153" t="s">
        <v>84</v>
      </c>
      <c r="C2" s="153"/>
      <c r="D2" s="153"/>
      <c r="E2" s="153"/>
      <c r="F2" s="153"/>
      <c r="G2" s="153"/>
      <c r="H2" s="153"/>
      <c r="I2" s="153"/>
    </row>
    <row r="3" spans="2:10" ht="26.85" customHeight="1" thickBot="1">
      <c r="B3" s="121"/>
      <c r="C3" s="121"/>
      <c r="D3" s="121"/>
      <c r="E3" s="121"/>
      <c r="F3" s="121"/>
      <c r="G3" s="121"/>
      <c r="H3" s="121"/>
      <c r="I3" s="121"/>
    </row>
    <row r="4" spans="2:10" ht="26.85" customHeight="1" thickBot="1">
      <c r="B4" s="122"/>
      <c r="C4" s="154" t="s">
        <v>85</v>
      </c>
      <c r="D4" s="154"/>
      <c r="E4" s="154"/>
      <c r="F4" s="154"/>
      <c r="G4" s="154"/>
      <c r="H4" s="154"/>
      <c r="I4" s="154"/>
    </row>
    <row r="5" spans="2:10" ht="51" customHeight="1" thickBot="1">
      <c r="B5" s="123"/>
      <c r="C5" s="124" t="s">
        <v>86</v>
      </c>
      <c r="D5" s="125" t="s">
        <v>87</v>
      </c>
      <c r="E5" s="126"/>
      <c r="F5" s="119"/>
      <c r="G5" s="127"/>
      <c r="H5" s="124" t="s">
        <v>88</v>
      </c>
      <c r="I5" s="125" t="s">
        <v>89</v>
      </c>
    </row>
    <row r="6" spans="2:10" ht="51" customHeight="1" thickBot="1">
      <c r="B6" s="128">
        <v>1</v>
      </c>
      <c r="C6" s="129" t="s">
        <v>90</v>
      </c>
      <c r="D6" s="130"/>
      <c r="E6" s="131">
        <f>IF(D6="Un épandage immédiat sans enfouissement",0,IF(D6="",0,1))</f>
        <v>0</v>
      </c>
      <c r="F6" s="132">
        <f>IF(D6="Un épandage immédiat sans enfouissement","NC",0)</f>
        <v>0</v>
      </c>
      <c r="G6" s="133">
        <v>1</v>
      </c>
      <c r="H6" s="134" t="s">
        <v>91</v>
      </c>
      <c r="I6" s="135"/>
      <c r="J6" s="120">
        <f>IF(I6="Oui",1,IF(I6="Peux mieux faire ",0.5,0))</f>
        <v>0</v>
      </c>
    </row>
    <row r="7" spans="2:10" ht="64.95" customHeight="1" thickBot="1">
      <c r="B7" s="136">
        <f>B6+1</f>
        <v>2</v>
      </c>
      <c r="C7" s="137" t="s">
        <v>92</v>
      </c>
      <c r="D7" s="138"/>
      <c r="E7" s="131">
        <f>IF(D7="Oui",1,0)</f>
        <v>0</v>
      </c>
      <c r="F7" s="131"/>
      <c r="G7" s="139">
        <f>G6+1</f>
        <v>2</v>
      </c>
      <c r="H7" s="140" t="s">
        <v>93</v>
      </c>
      <c r="I7" s="141"/>
      <c r="J7" s="120">
        <f>IF(I7="Oui",1,IF(I7="Peux mieux faire ",0.5,0))</f>
        <v>0</v>
      </c>
    </row>
    <row r="8" spans="2:10" ht="36.6" customHeight="1">
      <c r="B8" s="142">
        <f>B7+1</f>
        <v>3</v>
      </c>
      <c r="C8" s="143" t="s">
        <v>94</v>
      </c>
      <c r="D8" s="144"/>
      <c r="E8" s="131">
        <f>IF(D8="Non ",1,0)</f>
        <v>0</v>
      </c>
      <c r="F8" s="120">
        <f>IF(D8="Oui","NC",0)</f>
        <v>0</v>
      </c>
      <c r="G8" s="145"/>
      <c r="I8" s="146"/>
    </row>
    <row r="9" spans="2:10" ht="49.5" customHeight="1">
      <c r="B9" s="142">
        <f>B8+1</f>
        <v>4</v>
      </c>
      <c r="C9" s="147" t="s">
        <v>95</v>
      </c>
      <c r="D9" s="144"/>
      <c r="E9" s="131">
        <f>IF(D9="Systématique ",1,IF(D9="Parfois",0.5,0))</f>
        <v>0</v>
      </c>
      <c r="F9" s="120">
        <f>IF(D9="Jamais ","NC",0)</f>
        <v>0</v>
      </c>
      <c r="G9" s="145"/>
      <c r="I9" s="146"/>
    </row>
    <row r="10" spans="2:10" ht="36.6" customHeight="1">
      <c r="B10" s="142">
        <f>B9+1</f>
        <v>5</v>
      </c>
      <c r="C10" s="148" t="s">
        <v>96</v>
      </c>
      <c r="D10" s="144"/>
      <c r="E10" s="131">
        <f>IF(D10="Oui",1,IF(D10="Peux mieux faire ",0.5,0))</f>
        <v>0</v>
      </c>
      <c r="G10" s="145"/>
      <c r="I10" s="146"/>
    </row>
    <row r="11" spans="2:10" ht="18.75" customHeight="1" thickBot="1">
      <c r="B11" s="155"/>
      <c r="C11" s="155"/>
      <c r="D11" s="155"/>
      <c r="E11" s="149"/>
      <c r="F11" s="120">
        <f>COUNTIF(F6:F10,"NC")</f>
        <v>0</v>
      </c>
      <c r="G11" s="145"/>
      <c r="I11" s="146"/>
    </row>
    <row r="12" spans="2:10" ht="18" thickBot="1">
      <c r="B12" s="156">
        <f>IF(D5="Oui",SUM(E6:E10),IF(I5="Oui",SUM(J6:J7),0))</f>
        <v>0</v>
      </c>
      <c r="C12" s="156"/>
      <c r="D12" s="156"/>
      <c r="E12" s="156"/>
      <c r="F12" s="156"/>
      <c r="G12" s="156"/>
      <c r="H12" s="156"/>
      <c r="I12" s="156"/>
    </row>
    <row r="13" spans="2:10" s="120" customFormat="1" ht="27.75" customHeight="1" thickBot="1">
      <c r="B13" s="156" t="str">
        <f>IF(F11&gt;0,"NON CONFORME",IF(AND(D5="Oui",B12=5),"SATISFAISANT !",IF(AND(D5="Oui",B12&gt;3),"A AMELIORER",IF(AND(D5="Oui",B12&lt;=3.5),"NON CONFORME",IF(AND(I5="Oui",B12=2),"SATISFAISANT !",IF(AND(I5="Oui",B12&gt;0.5),"A AMELIORER",IF(AND(I5="Oui",B12&lt;1),"NON CONFORME"," ")))))))</f>
        <v>NON CONFORME</v>
      </c>
      <c r="C13" s="156"/>
      <c r="D13" s="156"/>
      <c r="E13" s="156"/>
      <c r="F13" s="156"/>
      <c r="G13" s="156"/>
      <c r="H13" s="156"/>
      <c r="I13" s="156"/>
    </row>
    <row r="14" spans="2:10" s="120" customFormat="1" ht="17.399999999999999">
      <c r="C14" s="150"/>
    </row>
    <row r="15" spans="2:10" s="120" customFormat="1" ht="18">
      <c r="C15" s="151"/>
      <c r="D15" s="151" t="s">
        <v>97</v>
      </c>
      <c r="E15" s="151"/>
      <c r="F15" s="151"/>
      <c r="G15" s="151"/>
      <c r="H15" s="151"/>
    </row>
    <row r="16" spans="2:10" s="120" customFormat="1" ht="18">
      <c r="C16" s="151"/>
      <c r="D16" s="152" t="s">
        <v>98</v>
      </c>
      <c r="E16" s="151"/>
      <c r="F16" s="151"/>
      <c r="G16" s="151"/>
      <c r="H16" s="151"/>
    </row>
    <row r="17" spans="3:8" s="120" customFormat="1" ht="18">
      <c r="C17" s="151"/>
      <c r="D17" s="151"/>
      <c r="E17" s="151"/>
      <c r="F17" s="151"/>
      <c r="G17" s="151"/>
      <c r="H17" s="151"/>
    </row>
    <row r="18" spans="3:8" s="120" customFormat="1"/>
    <row r="19" spans="3:8" s="120" customFormat="1"/>
    <row r="20" spans="3:8" s="120" customFormat="1"/>
    <row r="21" spans="3:8" s="120" customFormat="1"/>
    <row r="22" spans="3:8" s="120" customFormat="1"/>
    <row r="23" spans="3:8" s="120" customFormat="1"/>
    <row r="24" spans="3:8" s="120" customFormat="1"/>
    <row r="25" spans="3:8" s="120" customFormat="1"/>
    <row r="26" spans="3:8" s="120" customFormat="1"/>
    <row r="27" spans="3:8" s="120" customFormat="1"/>
    <row r="28" spans="3:8" s="120" customFormat="1"/>
    <row r="29" spans="3:8" s="120" customFormat="1"/>
    <row r="30" spans="3:8" s="120" customFormat="1"/>
    <row r="31" spans="3:8" s="120" customFormat="1"/>
    <row r="32" spans="3:8" s="120" customFormat="1"/>
    <row r="33" s="120" customFormat="1"/>
    <row r="34" s="120" customFormat="1"/>
    <row r="35" s="120" customFormat="1"/>
    <row r="36" s="120" customFormat="1"/>
    <row r="37" s="120" customFormat="1"/>
    <row r="38" s="120" customFormat="1"/>
    <row r="39" s="120" customFormat="1"/>
    <row r="40" s="120" customFormat="1"/>
    <row r="41" s="120" customFormat="1"/>
    <row r="42" s="120" customFormat="1"/>
    <row r="43" s="120" customFormat="1"/>
    <row r="44" s="120" customFormat="1"/>
    <row r="45" s="120" customFormat="1"/>
    <row r="46" s="120" customFormat="1"/>
    <row r="47" s="120" customFormat="1"/>
    <row r="48" s="120" customFormat="1"/>
    <row r="49" s="120" customFormat="1"/>
    <row r="50" s="120" customFormat="1"/>
    <row r="51" s="120" customFormat="1"/>
    <row r="52" s="120" customFormat="1"/>
    <row r="53" s="120" customFormat="1"/>
    <row r="54" s="120" customFormat="1"/>
    <row r="55" s="120" customFormat="1"/>
    <row r="56" s="120" customFormat="1"/>
    <row r="57" s="120" customFormat="1"/>
    <row r="58" s="120" customFormat="1"/>
    <row r="59" s="120" customFormat="1"/>
    <row r="60" s="120" customFormat="1"/>
    <row r="61" s="120" customFormat="1"/>
    <row r="62" s="120" customFormat="1"/>
    <row r="63" s="120" customFormat="1"/>
    <row r="64" s="120" customFormat="1"/>
    <row r="65" s="120" customFormat="1"/>
    <row r="66" s="120" customFormat="1"/>
    <row r="67" s="120" customFormat="1"/>
    <row r="68" s="120" customFormat="1"/>
    <row r="69" s="120" customFormat="1"/>
    <row r="70" s="120" customFormat="1"/>
    <row r="71" s="120" customFormat="1"/>
    <row r="72" s="120" customFormat="1"/>
    <row r="73" s="120" customFormat="1"/>
    <row r="74" s="120" customFormat="1"/>
    <row r="75" s="120" customFormat="1"/>
    <row r="76" s="120" customFormat="1"/>
    <row r="77" s="120" customFormat="1"/>
    <row r="78" s="120" customFormat="1"/>
    <row r="79" s="120" customFormat="1"/>
    <row r="80" s="120" customFormat="1"/>
    <row r="81" s="120" customFormat="1"/>
    <row r="82" s="120" customFormat="1"/>
    <row r="83" s="120" customFormat="1"/>
    <row r="84" s="120" customFormat="1"/>
    <row r="85" s="120" customFormat="1"/>
    <row r="86" s="120" customFormat="1"/>
    <row r="87" s="120" customFormat="1"/>
    <row r="88" s="120" customFormat="1"/>
    <row r="89" s="120" customFormat="1"/>
    <row r="90" s="120" customFormat="1"/>
    <row r="91" s="120" customFormat="1"/>
    <row r="92" s="120" customFormat="1"/>
    <row r="93" s="120" customFormat="1"/>
    <row r="94" s="120" customFormat="1"/>
    <row r="95" s="120" customFormat="1"/>
    <row r="96" s="120" customFormat="1"/>
    <row r="97" s="120" customFormat="1"/>
    <row r="98" s="120" customFormat="1"/>
    <row r="99" s="120" customFormat="1"/>
    <row r="100" s="120" customFormat="1"/>
    <row r="101" s="120" customFormat="1"/>
    <row r="102" s="120" customFormat="1"/>
    <row r="103" s="120" customFormat="1"/>
    <row r="104" s="120" customFormat="1"/>
    <row r="105" s="120" customFormat="1"/>
    <row r="106" s="120" customFormat="1"/>
    <row r="107" s="120" customFormat="1"/>
    <row r="108" s="120" customFormat="1"/>
    <row r="109" s="120" customFormat="1"/>
    <row r="110" s="120" customFormat="1"/>
    <row r="111" s="120" customFormat="1"/>
    <row r="112" s="120" customFormat="1"/>
    <row r="113" s="120" customFormat="1"/>
    <row r="114" s="120" customFormat="1"/>
    <row r="115" s="120" customFormat="1"/>
    <row r="116" s="120" customFormat="1"/>
    <row r="117" s="120" customFormat="1"/>
    <row r="118" s="120" customFormat="1"/>
    <row r="119" s="120" customFormat="1"/>
    <row r="120" s="120" customFormat="1"/>
    <row r="121" s="120" customFormat="1"/>
    <row r="122" s="120" customFormat="1"/>
    <row r="123" s="120" customFormat="1"/>
    <row r="124" s="120" customFormat="1"/>
    <row r="125" s="120" customFormat="1"/>
    <row r="126" s="120" customFormat="1"/>
    <row r="127" s="120" customFormat="1"/>
    <row r="128" s="120" customFormat="1"/>
    <row r="129" s="120" customFormat="1"/>
    <row r="130" s="120" customFormat="1"/>
    <row r="131" s="120" customFormat="1"/>
    <row r="132" s="120" customFormat="1"/>
    <row r="133" s="120" customFormat="1"/>
    <row r="134" s="120" customFormat="1"/>
    <row r="135" s="120" customFormat="1"/>
    <row r="136" s="120" customFormat="1"/>
    <row r="137" s="120" customFormat="1"/>
    <row r="138" s="120" customFormat="1"/>
    <row r="139" s="120" customFormat="1"/>
    <row r="140" s="120" customFormat="1"/>
    <row r="141" s="120" customFormat="1"/>
    <row r="142" s="120" customFormat="1"/>
  </sheetData>
  <mergeCells count="5">
    <mergeCell ref="B2:I2"/>
    <mergeCell ref="C4:I4"/>
    <mergeCell ref="B11:D11"/>
    <mergeCell ref="B12:I12"/>
    <mergeCell ref="B13:I13"/>
  </mergeCells>
  <conditionalFormatting sqref="D9">
    <cfRule type="expression" dxfId="26" priority="38" stopIfTrue="1">
      <formula>NOT(ISERROR(SEARCH("Jamais",D9)))</formula>
    </cfRule>
  </conditionalFormatting>
  <conditionalFormatting sqref="B13">
    <cfRule type="expression" dxfId="25" priority="33" stopIfTrue="1">
      <formula>NOT(ISERROR(SEARCH("NON CONFORME",B13)))</formula>
    </cfRule>
  </conditionalFormatting>
  <conditionalFormatting sqref="D8">
    <cfRule type="expression" dxfId="24" priority="37" stopIfTrue="1">
      <formula>NOT(ISERROR(SEARCH("Oui",D8)))</formula>
    </cfRule>
  </conditionalFormatting>
  <conditionalFormatting sqref="B13">
    <cfRule type="expression" dxfId="23" priority="34" stopIfTrue="1">
      <formula>NOT(ISERROR(SEARCH("SATISFAISANT !",B13)))</formula>
    </cfRule>
  </conditionalFormatting>
  <conditionalFormatting sqref="D6">
    <cfRule type="expression" dxfId="22" priority="35" stopIfTrue="1">
      <formula>NOT(ISERROR(SEARCH("Un épandage immédiat sans enfouissement",D6)))</formula>
    </cfRule>
  </conditionalFormatting>
  <conditionalFormatting sqref="C6">
    <cfRule type="expression" priority="36" stopIfTrue="1">
      <formula>OR(D5="Oui",I5="Oui")</formula>
    </cfRule>
  </conditionalFormatting>
  <dataValidations count="1">
    <dataValidation allowBlank="1" showInputMessage="1" showErrorMessage="1" sqref="C6"/>
  </dataValidations>
  <pageMargins left="0.70000000000000007" right="0.70000000000000007" top="0.75" bottom="0.75"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5">
        <x14:dataValidation type="list" allowBlank="1" showInputMessage="1" showErrorMessage="1">
          <x14:formula1>
            <xm:f>Liste_déroulante!$G$33:$G$37</xm:f>
          </x14:formula1>
          <xm:sqref>D6</xm:sqref>
        </x14:dataValidation>
        <x14:dataValidation type="list" allowBlank="1" showInputMessage="1" showErrorMessage="1">
          <x14:formula1>
            <xm:f>Liste_déroulante!$F$33:$F$34</xm:f>
          </x14:formula1>
          <xm:sqref>D7:D8</xm:sqref>
        </x14:dataValidation>
        <x14:dataValidation type="list" allowBlank="1" showInputMessage="1" showErrorMessage="1">
          <x14:formula1>
            <xm:f>Liste_déroulante!$B$33:$B$35</xm:f>
          </x14:formula1>
          <xm:sqref>D9</xm:sqref>
        </x14:dataValidation>
        <x14:dataValidation type="list" allowBlank="1" showInputMessage="1" showErrorMessage="1">
          <x14:formula1>
            <xm:f>Liste_déroulante!$D$33:$D$35</xm:f>
          </x14:formula1>
          <xm:sqref>I6:I7 D10</xm:sqref>
        </x14:dataValidation>
        <x14:dataValidation type="list" allowBlank="1" showInputMessage="1" showErrorMessage="1">
          <x14:formula1>
            <xm:f>Liste_déroulante!$C$33:$C$34</xm:f>
          </x14:formula1>
          <xm:sqref>C5:D5 I5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5"/>
  <sheetViews>
    <sheetView workbookViewId="0"/>
  </sheetViews>
  <sheetFormatPr baseColWidth="10" defaultColWidth="11" defaultRowHeight="14.4"/>
  <cols>
    <col min="1" max="1" width="2.44140625" style="157" customWidth="1"/>
    <col min="2" max="2" width="11" style="157" customWidth="1"/>
    <col min="3" max="3" width="65.109375" style="157" customWidth="1"/>
    <col min="4" max="4" width="26.21875" style="157" customWidth="1"/>
    <col min="5" max="5" width="10.88671875" style="157" hidden="1" customWidth="1"/>
    <col min="6" max="1024" width="11" style="157" customWidth="1"/>
    <col min="1025" max="1025" width="11" customWidth="1"/>
  </cols>
  <sheetData>
    <row r="1" spans="2:5" ht="15" thickBot="1"/>
    <row r="2" spans="2:5" ht="27.75" customHeight="1" thickBot="1">
      <c r="B2" s="171" t="s">
        <v>99</v>
      </c>
      <c r="C2" s="171"/>
      <c r="D2" s="158" t="s">
        <v>2</v>
      </c>
    </row>
    <row r="4" spans="2:5" ht="20.25" customHeight="1">
      <c r="B4" s="159">
        <v>1</v>
      </c>
      <c r="C4" s="160" t="s">
        <v>100</v>
      </c>
      <c r="D4" s="160"/>
      <c r="E4" s="157">
        <f>IF(D4="Oui",1,0)</f>
        <v>0</v>
      </c>
    </row>
    <row r="5" spans="2:5" s="161" customFormat="1" ht="15.6">
      <c r="B5" s="162">
        <v>2</v>
      </c>
      <c r="C5" s="172" t="s">
        <v>101</v>
      </c>
      <c r="D5" s="172"/>
    </row>
    <row r="6" spans="2:5" s="161" customFormat="1" ht="15.6">
      <c r="B6" s="163" t="s">
        <v>26</v>
      </c>
      <c r="C6" s="173" t="s">
        <v>102</v>
      </c>
      <c r="D6" s="173"/>
    </row>
    <row r="7" spans="2:5" ht="15">
      <c r="B7" s="164" t="s">
        <v>103</v>
      </c>
      <c r="C7" s="160" t="s">
        <v>104</v>
      </c>
      <c r="D7" s="160"/>
      <c r="E7" s="157">
        <f t="shared" ref="E7:E15" si="0">IF(D7="Oui, mais pas à jour",0.5,IF(D7="Oui",1,0))</f>
        <v>0</v>
      </c>
    </row>
    <row r="8" spans="2:5" ht="15">
      <c r="B8" s="164" t="s">
        <v>105</v>
      </c>
      <c r="C8" s="160" t="s">
        <v>106</v>
      </c>
      <c r="D8" s="160"/>
      <c r="E8" s="157">
        <f t="shared" si="0"/>
        <v>0</v>
      </c>
    </row>
    <row r="9" spans="2:5" ht="15">
      <c r="B9" s="164" t="s">
        <v>107</v>
      </c>
      <c r="C9" s="160" t="s">
        <v>108</v>
      </c>
      <c r="D9" s="160"/>
      <c r="E9" s="157">
        <f t="shared" si="0"/>
        <v>0</v>
      </c>
    </row>
    <row r="10" spans="2:5" ht="15">
      <c r="B10" s="164" t="s">
        <v>28</v>
      </c>
      <c r="C10" s="160" t="s">
        <v>109</v>
      </c>
      <c r="D10" s="160"/>
      <c r="E10" s="157">
        <f t="shared" si="0"/>
        <v>0</v>
      </c>
    </row>
    <row r="11" spans="2:5" ht="15">
      <c r="B11" s="164" t="s">
        <v>30</v>
      </c>
      <c r="C11" s="160" t="s">
        <v>110</v>
      </c>
      <c r="D11" s="160"/>
      <c r="E11" s="157">
        <f t="shared" si="0"/>
        <v>0</v>
      </c>
    </row>
    <row r="12" spans="2:5" ht="15">
      <c r="B12" s="164" t="s">
        <v>32</v>
      </c>
      <c r="C12" s="160" t="s">
        <v>111</v>
      </c>
      <c r="D12" s="160"/>
      <c r="E12" s="157">
        <f t="shared" si="0"/>
        <v>0</v>
      </c>
    </row>
    <row r="13" spans="2:5" ht="15">
      <c r="B13" s="164" t="s">
        <v>34</v>
      </c>
      <c r="C13" s="160" t="s">
        <v>112</v>
      </c>
      <c r="D13" s="160"/>
      <c r="E13" s="157">
        <f t="shared" si="0"/>
        <v>0</v>
      </c>
    </row>
    <row r="14" spans="2:5" ht="15">
      <c r="B14" s="164" t="s">
        <v>36</v>
      </c>
      <c r="C14" s="160" t="s">
        <v>113</v>
      </c>
      <c r="D14" s="160"/>
      <c r="E14" s="157">
        <f t="shared" si="0"/>
        <v>0</v>
      </c>
    </row>
    <row r="15" spans="2:5" ht="15">
      <c r="B15" s="164" t="s">
        <v>51</v>
      </c>
      <c r="C15" s="160" t="s">
        <v>114</v>
      </c>
      <c r="D15" s="160"/>
      <c r="E15" s="157">
        <f t="shared" si="0"/>
        <v>0</v>
      </c>
    </row>
    <row r="16" spans="2:5" ht="30">
      <c r="B16" s="164" t="s">
        <v>53</v>
      </c>
      <c r="C16" s="160" t="s">
        <v>115</v>
      </c>
      <c r="D16" s="160"/>
      <c r="E16" s="157">
        <f>IF(D16="Oui",1,0)</f>
        <v>0</v>
      </c>
    </row>
    <row r="17" spans="2:5" ht="30">
      <c r="B17" s="164" t="s">
        <v>55</v>
      </c>
      <c r="C17" s="160" t="s">
        <v>116</v>
      </c>
      <c r="D17" s="160"/>
      <c r="E17" s="157">
        <f>IF(D17="Oui, mais pas à jour",0.5,IF(D17="Oui",1,0))</f>
        <v>0</v>
      </c>
    </row>
    <row r="18" spans="2:5" ht="30">
      <c r="B18" s="164" t="s">
        <v>57</v>
      </c>
      <c r="C18" s="160" t="s">
        <v>117</v>
      </c>
      <c r="D18" s="160"/>
      <c r="E18" s="157">
        <f>IF(D18="Oui, mais pas à jour",0.5,IF(D18="Oui",1,0))</f>
        <v>0</v>
      </c>
    </row>
    <row r="19" spans="2:5" ht="30">
      <c r="B19" s="164" t="s">
        <v>59</v>
      </c>
      <c r="C19" s="160" t="s">
        <v>118</v>
      </c>
      <c r="D19" s="160"/>
      <c r="E19" s="157">
        <f>IF(D19="Oui, mais pas à jour",0.5,IF(D19="Oui",1,0))</f>
        <v>0</v>
      </c>
    </row>
    <row r="20" spans="2:5" ht="30.6" thickBot="1">
      <c r="B20" s="164" t="s">
        <v>61</v>
      </c>
      <c r="C20" s="160" t="s">
        <v>119</v>
      </c>
      <c r="D20" s="160"/>
      <c r="E20" s="157">
        <f>IF(D20="Oui",1,0)</f>
        <v>0</v>
      </c>
    </row>
    <row r="21" spans="2:5" ht="15.6" hidden="1" thickBot="1">
      <c r="C21" s="165"/>
      <c r="D21" s="165"/>
    </row>
    <row r="22" spans="2:5" ht="18" thickBot="1">
      <c r="B22" s="166"/>
      <c r="C22" s="167"/>
      <c r="D22" s="168">
        <f>SUM(E4:E20)</f>
        <v>0</v>
      </c>
    </row>
    <row r="23" spans="2:5" ht="15">
      <c r="D23" s="169" t="str">
        <f>IF(D22&gt;14.5,"SATISFAISANT !",IF(D22&lt;12,"NON CONFORME","A AMELIORER"))</f>
        <v>NON CONFORME</v>
      </c>
    </row>
    <row r="24" spans="2:5" ht="15">
      <c r="C24" s="170"/>
      <c r="D24" s="165"/>
    </row>
    <row r="25" spans="2:5" ht="15">
      <c r="C25" s="165"/>
      <c r="D25" s="165"/>
    </row>
  </sheetData>
  <mergeCells count="3">
    <mergeCell ref="B2:C2"/>
    <mergeCell ref="C5:D5"/>
    <mergeCell ref="C6:D6"/>
  </mergeCells>
  <conditionalFormatting sqref="D23">
    <cfRule type="expression" dxfId="21" priority="40" stopIfTrue="1">
      <formula>NOT(ISERROR(SEARCH("NON CONFORME",D23)))</formula>
    </cfRule>
  </conditionalFormatting>
  <conditionalFormatting sqref="D23">
    <cfRule type="expression" dxfId="20" priority="39" stopIfTrue="1">
      <formula>NOT(ISERROR(SEARCH("SATISFAISANT !",D23)))</formula>
    </cfRule>
  </conditionalFormatting>
  <pageMargins left="0.70000000000000007" right="0.70000000000000007" top="0.30000000000000004" bottom="0.30000000000000004"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2">
        <x14:dataValidation type="list" allowBlank="1" showInputMessage="1" showErrorMessage="1">
          <x14:formula1>
            <xm:f>Liste_déroulante!$A$49:$A$50</xm:f>
          </x14:formula1>
          <xm:sqref>D4 D16 D20</xm:sqref>
        </x14:dataValidation>
        <x14:dataValidation type="list" allowBlank="1" showInputMessage="1" showErrorMessage="1">
          <x14:formula1>
            <xm:f>Liste_déroulante!$C$49:$C$51</xm:f>
          </x14:formula1>
          <xm:sqref>D7:D15 D17:D19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F81"/>
  <sheetViews>
    <sheetView workbookViewId="0"/>
  </sheetViews>
  <sheetFormatPr baseColWidth="10" defaultColWidth="11" defaultRowHeight="17.399999999999999"/>
  <cols>
    <col min="1" max="1" width="2.33203125" style="174" customWidth="1"/>
    <col min="2" max="2" width="60.88671875" style="175" customWidth="1"/>
    <col min="3" max="3" width="28" style="175" customWidth="1"/>
    <col min="4" max="4" width="13.21875" style="175" customWidth="1"/>
    <col min="5" max="5" width="12.88671875" style="175" customWidth="1"/>
    <col min="6" max="6" width="9.21875" style="175" hidden="1" customWidth="1"/>
    <col min="7" max="7" width="56.109375" style="175" customWidth="1"/>
    <col min="8" max="8" width="44.33203125" style="174" customWidth="1"/>
    <col min="9" max="9" width="42" style="174" customWidth="1"/>
    <col min="10" max="10" width="26.77734375" style="174" customWidth="1"/>
    <col min="11" max="16" width="11" style="174" customWidth="1"/>
    <col min="17" max="1020" width="11" style="175" customWidth="1"/>
    <col min="1021" max="1021" width="11" customWidth="1"/>
  </cols>
  <sheetData>
    <row r="1" spans="2:18" ht="27.6">
      <c r="B1" s="198" t="s">
        <v>120</v>
      </c>
      <c r="C1" s="198"/>
      <c r="D1" s="198"/>
      <c r="E1" s="198"/>
      <c r="F1" s="198"/>
      <c r="G1" s="198"/>
      <c r="H1" s="198"/>
      <c r="I1" s="198"/>
      <c r="J1" s="198"/>
    </row>
    <row r="2" spans="2:18">
      <c r="B2" s="174"/>
      <c r="C2" s="174"/>
      <c r="D2" s="174"/>
      <c r="E2" s="174"/>
      <c r="F2" s="174"/>
      <c r="G2" s="174"/>
    </row>
    <row r="3" spans="2:18">
      <c r="B3" s="176" t="s">
        <v>121</v>
      </c>
      <c r="C3" s="177"/>
      <c r="D3" s="174"/>
      <c r="E3" s="174"/>
      <c r="F3" s="174"/>
      <c r="G3" s="174"/>
    </row>
    <row r="4" spans="2:18">
      <c r="B4" s="176" t="s">
        <v>122</v>
      </c>
      <c r="C4" s="177"/>
      <c r="D4" s="174"/>
      <c r="E4" s="174"/>
      <c r="F4" s="174"/>
      <c r="G4" s="174"/>
    </row>
    <row r="5" spans="2:18">
      <c r="B5" s="176" t="s">
        <v>123</v>
      </c>
      <c r="C5" s="177"/>
      <c r="D5" s="174"/>
      <c r="E5" s="174"/>
      <c r="F5" s="174"/>
      <c r="G5" s="174"/>
    </row>
    <row r="6" spans="2:18">
      <c r="B6" s="176" t="s">
        <v>124</v>
      </c>
      <c r="C6" s="177"/>
      <c r="D6" s="174"/>
      <c r="E6" s="174"/>
      <c r="F6" s="174"/>
      <c r="G6" s="174"/>
    </row>
    <row r="7" spans="2:18">
      <c r="B7" s="176" t="s">
        <v>125</v>
      </c>
      <c r="C7" s="177"/>
      <c r="D7" s="174"/>
      <c r="E7" s="174"/>
      <c r="F7" s="174"/>
      <c r="G7" s="174"/>
    </row>
    <row r="8" spans="2:18">
      <c r="B8" s="178" t="s">
        <v>126</v>
      </c>
      <c r="C8" s="177"/>
      <c r="D8" s="174"/>
      <c r="E8" s="174"/>
      <c r="F8" s="174"/>
      <c r="G8" s="174"/>
    </row>
    <row r="9" spans="2:18">
      <c r="B9" s="179"/>
      <c r="C9" s="174"/>
      <c r="D9" s="174"/>
      <c r="E9" s="174"/>
      <c r="F9" s="174"/>
      <c r="G9" s="199" t="s">
        <v>127</v>
      </c>
      <c r="H9" s="199"/>
      <c r="I9" s="199"/>
    </row>
    <row r="10" spans="2:18" ht="17.399999999999999" customHeight="1">
      <c r="B10" s="180" t="s">
        <v>128</v>
      </c>
      <c r="C10" s="181" t="s">
        <v>129</v>
      </c>
      <c r="D10" s="181" t="s">
        <v>130</v>
      </c>
      <c r="E10" s="181" t="s">
        <v>131</v>
      </c>
      <c r="F10" s="182" t="s">
        <v>132</v>
      </c>
      <c r="G10" s="183" t="s">
        <v>133</v>
      </c>
      <c r="H10" s="183" t="s">
        <v>134</v>
      </c>
      <c r="I10" s="183" t="s">
        <v>135</v>
      </c>
      <c r="Q10" s="174"/>
      <c r="R10" s="174"/>
    </row>
    <row r="11" spans="2:18" ht="84" customHeight="1">
      <c r="B11" s="184" t="s">
        <v>136</v>
      </c>
      <c r="C11" s="184" t="s">
        <v>137</v>
      </c>
      <c r="D11" s="184" t="s">
        <v>130</v>
      </c>
      <c r="E11" s="184" t="s">
        <v>131</v>
      </c>
      <c r="F11" s="185">
        <f t="shared" ref="F11:F17" si="0">IF(C11="NON CONFORME",1,0)</f>
        <v>0</v>
      </c>
      <c r="G11" s="186" t="s">
        <v>138</v>
      </c>
      <c r="H11" s="187" t="s">
        <v>139</v>
      </c>
      <c r="I11" s="187" t="s">
        <v>140</v>
      </c>
      <c r="Q11" s="174"/>
      <c r="R11" s="174"/>
    </row>
    <row r="12" spans="2:18" ht="51.6" customHeight="1">
      <c r="B12" s="188" t="s">
        <v>1</v>
      </c>
      <c r="C12" s="189" t="str">
        <f>'A-_PLAN_DE_BIOSECURITE'!D23</f>
        <v>NON CONFORME</v>
      </c>
      <c r="D12" s="190">
        <f>'A-_PLAN_DE_BIOSECURITE'!D22</f>
        <v>0</v>
      </c>
      <c r="E12" s="190">
        <v>18</v>
      </c>
      <c r="F12" s="191">
        <f t="shared" si="0"/>
        <v>1</v>
      </c>
      <c r="G12" s="192"/>
      <c r="H12" s="177"/>
      <c r="I12" s="177"/>
      <c r="Q12" s="174"/>
      <c r="R12" s="174"/>
    </row>
    <row r="13" spans="2:18" ht="46.95" customHeight="1">
      <c r="B13" s="188" t="s">
        <v>22</v>
      </c>
      <c r="C13" s="189" t="str">
        <f>'B-_SAS_SANITAIRE'!D20</f>
        <v>NON CONFORME</v>
      </c>
      <c r="D13" s="190">
        <f>'B-_SAS_SANITAIRE'!D19</f>
        <v>0</v>
      </c>
      <c r="E13" s="190">
        <v>12</v>
      </c>
      <c r="F13" s="191">
        <f t="shared" si="0"/>
        <v>1</v>
      </c>
      <c r="G13" s="192"/>
      <c r="H13" s="177"/>
      <c r="I13" s="177"/>
      <c r="Q13" s="174"/>
      <c r="R13" s="174"/>
    </row>
    <row r="14" spans="2:18" ht="51.6" customHeight="1">
      <c r="B14" s="188" t="s">
        <v>43</v>
      </c>
      <c r="C14" s="189" t="str">
        <f>'C-_NETTOYAGE_ET_DESINFECTION'!D29</f>
        <v>NON CONFORME</v>
      </c>
      <c r="D14" s="190">
        <f>'C-_NETTOYAGE_ET_DESINFECTION'!D28</f>
        <v>0</v>
      </c>
      <c r="E14" s="190">
        <v>23</v>
      </c>
      <c r="F14" s="191">
        <f t="shared" si="0"/>
        <v>1</v>
      </c>
      <c r="G14" s="192"/>
      <c r="H14" s="177"/>
      <c r="I14" s="177"/>
      <c r="Q14" s="174"/>
      <c r="R14" s="174"/>
    </row>
    <row r="15" spans="2:18" ht="46.95" customHeight="1">
      <c r="B15" s="188" t="s">
        <v>76</v>
      </c>
      <c r="C15" s="189" t="str">
        <f>'D-_MORTALITE'!D14</f>
        <v>NON CONFORME</v>
      </c>
      <c r="D15" s="190">
        <f>'D-_MORTALITE'!D13</f>
        <v>0</v>
      </c>
      <c r="E15" s="190">
        <v>7</v>
      </c>
      <c r="F15" s="191">
        <f t="shared" si="0"/>
        <v>1</v>
      </c>
      <c r="G15" s="192"/>
      <c r="H15" s="177"/>
      <c r="I15" s="177"/>
      <c r="Q15" s="174"/>
      <c r="R15" s="174"/>
    </row>
    <row r="16" spans="2:18" ht="62.4" customHeight="1">
      <c r="B16" s="188" t="s">
        <v>141</v>
      </c>
      <c r="C16" s="189" t="str">
        <f>'G-_LISIER'!B13</f>
        <v>NON CONFORME</v>
      </c>
      <c r="D16" s="190">
        <f>'G-_LISIER'!B12</f>
        <v>0</v>
      </c>
      <c r="E16" s="190">
        <f>IF('G-_LISIER'!D5="Oui",5,2)</f>
        <v>5</v>
      </c>
      <c r="F16" s="191">
        <f t="shared" si="0"/>
        <v>1</v>
      </c>
      <c r="G16" s="192"/>
      <c r="H16" s="177"/>
      <c r="I16" s="177"/>
      <c r="Q16" s="174"/>
      <c r="R16" s="174"/>
    </row>
    <row r="17" spans="2:18" ht="62.4" customHeight="1">
      <c r="B17" s="188" t="s">
        <v>142</v>
      </c>
      <c r="C17" s="189" t="str">
        <f>'H-ADMINISTRATIF'!D23</f>
        <v>NON CONFORME</v>
      </c>
      <c r="D17" s="190">
        <f>'H-ADMINISTRATIF'!D22</f>
        <v>0</v>
      </c>
      <c r="E17" s="190">
        <v>15</v>
      </c>
      <c r="F17" s="191">
        <f t="shared" si="0"/>
        <v>1</v>
      </c>
      <c r="G17" s="91"/>
      <c r="H17" s="177"/>
      <c r="I17" s="177"/>
      <c r="Q17" s="174"/>
      <c r="R17" s="174"/>
    </row>
    <row r="18" spans="2:18" ht="62.4" customHeight="1" thickBot="1">
      <c r="B18" s="193" t="s">
        <v>143</v>
      </c>
      <c r="C18" s="194" t="str">
        <f>IF(F18&gt;0,"NON CONFORME",IF(D18=E18,"SATISFAISANT !",IF(D18&gt;(E18/1.5),"A AMELIORER","NON CONFORME")))</f>
        <v>NON CONFORME</v>
      </c>
      <c r="D18" s="195">
        <f>SUM(D12:D17)</f>
        <v>0</v>
      </c>
      <c r="E18" s="195">
        <f>SUM(E12:E17)</f>
        <v>80</v>
      </c>
      <c r="F18" s="196">
        <f>SUM(F12:F17)</f>
        <v>6</v>
      </c>
      <c r="G18" s="197"/>
      <c r="Q18" s="174"/>
      <c r="R18" s="174"/>
    </row>
    <row r="19" spans="2:18" s="174" customFormat="1" ht="54" customHeight="1">
      <c r="B19" s="200"/>
      <c r="C19" s="200"/>
      <c r="D19" s="200"/>
      <c r="E19" s="200"/>
      <c r="F19" s="200"/>
      <c r="G19" s="200"/>
    </row>
    <row r="20" spans="2:18" s="174" customFormat="1">
      <c r="B20" s="200"/>
      <c r="C20" s="200"/>
      <c r="D20" s="200"/>
      <c r="E20" s="200"/>
      <c r="F20" s="200"/>
      <c r="G20" s="200"/>
    </row>
    <row r="21" spans="2:18" s="174" customFormat="1">
      <c r="B21" s="200"/>
      <c r="C21" s="200"/>
      <c r="D21" s="200"/>
      <c r="E21" s="200"/>
      <c r="F21" s="200"/>
      <c r="G21" s="200"/>
    </row>
    <row r="22" spans="2:18" s="174" customFormat="1">
      <c r="B22" s="200"/>
      <c r="C22" s="200"/>
      <c r="D22" s="200"/>
      <c r="E22" s="200"/>
      <c r="F22" s="200"/>
      <c r="G22" s="200"/>
    </row>
    <row r="23" spans="2:18" s="174" customFormat="1">
      <c r="B23" s="200"/>
      <c r="C23" s="200"/>
      <c r="D23" s="200"/>
      <c r="E23" s="200"/>
      <c r="F23" s="200"/>
      <c r="G23" s="200"/>
    </row>
    <row r="24" spans="2:18" s="174" customFormat="1">
      <c r="B24" s="200"/>
      <c r="C24" s="200"/>
      <c r="D24" s="200"/>
      <c r="E24" s="200"/>
      <c r="F24" s="200"/>
      <c r="G24" s="200"/>
    </row>
    <row r="25" spans="2:18" s="174" customFormat="1">
      <c r="B25" s="200"/>
      <c r="C25" s="200"/>
      <c r="D25" s="200"/>
      <c r="E25" s="200"/>
      <c r="F25" s="200"/>
      <c r="G25" s="200"/>
    </row>
    <row r="26" spans="2:18" s="174" customFormat="1">
      <c r="B26" s="200"/>
      <c r="C26" s="200"/>
      <c r="D26" s="200"/>
      <c r="E26" s="200"/>
      <c r="F26" s="200"/>
      <c r="G26" s="200"/>
    </row>
    <row r="27" spans="2:18" s="174" customFormat="1">
      <c r="B27" s="200"/>
      <c r="C27" s="200"/>
      <c r="D27" s="200"/>
      <c r="E27" s="200"/>
      <c r="F27" s="200"/>
      <c r="G27" s="200"/>
    </row>
    <row r="28" spans="2:18" s="174" customFormat="1"/>
    <row r="29" spans="2:18" s="174" customFormat="1"/>
    <row r="30" spans="2:18" s="174" customFormat="1"/>
    <row r="31" spans="2:18" s="174" customFormat="1"/>
    <row r="32" spans="2:18" s="174" customFormat="1"/>
    <row r="33" s="174" customFormat="1"/>
    <row r="34" s="174" customFormat="1"/>
    <row r="35" s="174" customFormat="1"/>
    <row r="36" s="174" customFormat="1"/>
    <row r="37" s="174" customFormat="1"/>
    <row r="38" s="174" customFormat="1"/>
    <row r="39" s="174" customFormat="1"/>
    <row r="40" s="174" customFormat="1"/>
    <row r="41" s="174" customFormat="1"/>
    <row r="42" s="174" customFormat="1"/>
    <row r="43" s="174" customFormat="1"/>
    <row r="44" s="174" customFormat="1"/>
    <row r="45" s="174" customFormat="1"/>
    <row r="46" s="174" customFormat="1"/>
    <row r="47" s="174" customFormat="1"/>
    <row r="48" s="174" customFormat="1"/>
    <row r="49" s="174" customFormat="1"/>
    <row r="50" s="174" customFormat="1"/>
    <row r="51" s="174" customFormat="1"/>
    <row r="52" s="174" customFormat="1"/>
    <row r="53" s="174" customFormat="1"/>
    <row r="54" s="174" customFormat="1"/>
    <row r="55" s="174" customFormat="1"/>
    <row r="56" s="174" customFormat="1"/>
    <row r="57" s="174" customFormat="1"/>
    <row r="58" s="174" customFormat="1"/>
    <row r="59" s="174" customFormat="1"/>
    <row r="60" s="174" customFormat="1"/>
    <row r="61" s="174" customFormat="1"/>
    <row r="62" s="174" customFormat="1"/>
    <row r="63" s="174" customFormat="1"/>
    <row r="64" s="174" customFormat="1"/>
    <row r="65" s="174" customFormat="1"/>
    <row r="66" s="174" customFormat="1"/>
    <row r="67" s="174" customFormat="1"/>
    <row r="68" s="174" customFormat="1"/>
    <row r="69" s="174" customFormat="1"/>
    <row r="70" s="174" customFormat="1"/>
    <row r="71" s="174" customFormat="1"/>
    <row r="72" s="174" customFormat="1"/>
    <row r="73" s="174" customFormat="1"/>
    <row r="74" s="174" customFormat="1"/>
    <row r="75" s="174" customFormat="1"/>
    <row r="76" s="174" customFormat="1"/>
    <row r="77" s="174" customFormat="1"/>
    <row r="78" s="174" customFormat="1"/>
    <row r="79" s="174" customFormat="1"/>
    <row r="80" s="174" customFormat="1"/>
    <row r="81" s="174" customFormat="1"/>
  </sheetData>
  <mergeCells count="3">
    <mergeCell ref="B1:J1"/>
    <mergeCell ref="G9:I9"/>
    <mergeCell ref="B19:G27"/>
  </mergeCells>
  <conditionalFormatting sqref="C11">
    <cfRule type="expression" dxfId="19" priority="57" stopIfTrue="1">
      <formula>NOT(ISERROR(SEARCH("A AMELIORER",C11)))</formula>
    </cfRule>
  </conditionalFormatting>
  <conditionalFormatting sqref="C12:C16">
    <cfRule type="expression" dxfId="18" priority="59" stopIfTrue="1">
      <formula>NOT(ISERROR(SEARCH("A AMELIORER",C12)))</formula>
    </cfRule>
  </conditionalFormatting>
  <conditionalFormatting sqref="D11:F16">
    <cfRule type="expression" dxfId="17" priority="54" stopIfTrue="1">
      <formula>NOT(ISERROR(SEARCH("A AMELIORER",D11)))</formula>
    </cfRule>
  </conditionalFormatting>
  <conditionalFormatting sqref="C17">
    <cfRule type="expression" dxfId="16" priority="47" stopIfTrue="1">
      <formula>NOT(ISERROR(SEARCH("A AMELIORER",C17)))</formula>
    </cfRule>
  </conditionalFormatting>
  <conditionalFormatting sqref="C18">
    <cfRule type="expression" dxfId="15" priority="50" stopIfTrue="1">
      <formula>NOT(ISERROR(SEARCH("A AMELIORER",C18)))</formula>
    </cfRule>
  </conditionalFormatting>
  <conditionalFormatting sqref="D17:F17">
    <cfRule type="expression" dxfId="14" priority="52" stopIfTrue="1">
      <formula>NOT(ISERROR(SEARCH("A AMELIORER",D17)))</formula>
    </cfRule>
  </conditionalFormatting>
  <conditionalFormatting sqref="D18:F18">
    <cfRule type="expression" dxfId="13" priority="41" stopIfTrue="1">
      <formula>NOT(ISERROR(SEARCH("A AMELIORER",D18)))</formula>
    </cfRule>
  </conditionalFormatting>
  <conditionalFormatting sqref="C12:C18">
    <cfRule type="expression" dxfId="12" priority="44" stopIfTrue="1">
      <formula>NOT(ISERROR(SEARCH("NON CONFORME",C12)))</formula>
    </cfRule>
  </conditionalFormatting>
  <conditionalFormatting sqref="C12:C16">
    <cfRule type="expression" dxfId="11" priority="60" stopIfTrue="1">
      <formula>NOT(ISERROR(SEARCH("NON SATISFAISANT",C12)))</formula>
    </cfRule>
  </conditionalFormatting>
  <conditionalFormatting sqref="C11">
    <cfRule type="expression" dxfId="10" priority="58" stopIfTrue="1">
      <formula>NOT(ISERROR(SEARCH("NON SATISFAISANT",C11)))</formula>
    </cfRule>
  </conditionalFormatting>
  <conditionalFormatting sqref="D11:F16">
    <cfRule type="expression" dxfId="9" priority="55" stopIfTrue="1">
      <formula>NOT(ISERROR(SEARCH("NON SATISFAISANT",D11)))</formula>
    </cfRule>
  </conditionalFormatting>
  <conditionalFormatting sqref="C17">
    <cfRule type="expression" dxfId="8" priority="48" stopIfTrue="1">
      <formula>NOT(ISERROR(SEARCH("NON SATISFAISANT",C17)))</formula>
    </cfRule>
  </conditionalFormatting>
  <conditionalFormatting sqref="C18">
    <cfRule type="expression" dxfId="7" priority="51" stopIfTrue="1">
      <formula>NOT(ISERROR(SEARCH("NON SATISFAISANT",C18)))</formula>
    </cfRule>
  </conditionalFormatting>
  <conditionalFormatting sqref="D17:F17">
    <cfRule type="expression" dxfId="6" priority="53" stopIfTrue="1">
      <formula>NOT(ISERROR(SEARCH("NON SATISFAISANT",D17)))</formula>
    </cfRule>
  </conditionalFormatting>
  <conditionalFormatting sqref="D18:F18">
    <cfRule type="expression" dxfId="5" priority="42" stopIfTrue="1">
      <formula>NOT(ISERROR(SEARCH("NON SATISFAISANT",D18)))</formula>
    </cfRule>
  </conditionalFormatting>
  <conditionalFormatting sqref="C11:C16">
    <cfRule type="expression" dxfId="4" priority="56" stopIfTrue="1">
      <formula>NOT(ISERROR(SEARCH("SATISFAISANT !",C11)))</formula>
    </cfRule>
  </conditionalFormatting>
  <conditionalFormatting sqref="C12:C17">
    <cfRule type="expression" dxfId="3" priority="43" stopIfTrue="1">
      <formula>NOT(ISERROR(SEARCH("SATISFAISANT !",C12)))</formula>
    </cfRule>
  </conditionalFormatting>
  <conditionalFormatting sqref="C17">
    <cfRule type="expression" dxfId="2" priority="46" stopIfTrue="1">
      <formula>NOT(ISERROR(SEARCH("SATISFAISANT !",C17)))</formula>
    </cfRule>
  </conditionalFormatting>
  <conditionalFormatting sqref="C17">
    <cfRule type="expression" dxfId="1" priority="45" stopIfTrue="1">
      <formula>NOT(ISERROR(SEARCH("SATISFAISANT !",C17)))</formula>
    </cfRule>
  </conditionalFormatting>
  <conditionalFormatting sqref="C18">
    <cfRule type="expression" dxfId="0" priority="49" stopIfTrue="1">
      <formula>NOT(ISERROR(SEARCH("SATISFAISANT !",C18)))</formula>
    </cfRule>
  </conditionalFormatting>
  <pageMargins left="0.70000000000000007" right="0.70000000000000007" top="0.30000000000000004" bottom="0.30000000000000004" header="0.30000000000000004" footer="0.30000000000000004"/>
  <pageSetup paperSize="0" scale="37" fitToWidth="0" fitToHeight="0" orientation="landscape" horizontalDpi="0" verticalDpi="0" copies="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1"/>
  <sheetViews>
    <sheetView workbookViewId="0"/>
  </sheetViews>
  <sheetFormatPr baseColWidth="10" defaultColWidth="11" defaultRowHeight="14.4"/>
  <cols>
    <col min="1" max="1" width="63.5546875" style="201" customWidth="1"/>
    <col min="2" max="2" width="33.33203125" style="201" customWidth="1"/>
    <col min="3" max="3" width="22.33203125" style="201" customWidth="1"/>
    <col min="4" max="4" width="16.21875" style="201" customWidth="1"/>
    <col min="5" max="5" width="38.5546875" style="201" customWidth="1"/>
    <col min="6" max="6" width="27.88671875" style="201" bestFit="1" customWidth="1"/>
    <col min="7" max="7" width="27.109375" style="201" bestFit="1" customWidth="1"/>
    <col min="8" max="1024" width="11" style="201" customWidth="1"/>
    <col min="1025" max="1025" width="11" customWidth="1"/>
  </cols>
  <sheetData>
    <row r="1" spans="1:9">
      <c r="A1" s="203" t="s">
        <v>144</v>
      </c>
      <c r="B1" s="203"/>
      <c r="C1" s="203"/>
      <c r="D1" s="203"/>
      <c r="E1" s="203"/>
      <c r="F1" s="203"/>
      <c r="G1" s="203"/>
      <c r="H1" s="203"/>
    </row>
    <row r="3" spans="1:9">
      <c r="A3" s="201" t="s">
        <v>145</v>
      </c>
      <c r="B3" s="201" t="s">
        <v>146</v>
      </c>
      <c r="C3" s="201" t="s">
        <v>87</v>
      </c>
      <c r="D3" s="201" t="s">
        <v>87</v>
      </c>
      <c r="E3" s="201" t="s">
        <v>147</v>
      </c>
      <c r="F3" s="201" t="s">
        <v>148</v>
      </c>
      <c r="G3" s="201" t="s">
        <v>149</v>
      </c>
      <c r="H3" s="201" t="s">
        <v>150</v>
      </c>
      <c r="I3" s="201" t="s">
        <v>151</v>
      </c>
    </row>
    <row r="4" spans="1:9">
      <c r="A4" s="201" t="s">
        <v>152</v>
      </c>
      <c r="B4" s="201" t="s">
        <v>153</v>
      </c>
      <c r="C4" s="201" t="s">
        <v>89</v>
      </c>
      <c r="D4" s="201" t="s">
        <v>154</v>
      </c>
      <c r="E4" s="201" t="s">
        <v>155</v>
      </c>
      <c r="F4" s="201" t="s">
        <v>89</v>
      </c>
      <c r="G4" s="201" t="s">
        <v>89</v>
      </c>
      <c r="H4" s="201" t="s">
        <v>156</v>
      </c>
      <c r="I4" s="201" t="s">
        <v>155</v>
      </c>
    </row>
    <row r="5" spans="1:9">
      <c r="A5" s="201" t="s">
        <v>157</v>
      </c>
      <c r="B5" s="201" t="s">
        <v>156</v>
      </c>
      <c r="D5" s="201" t="s">
        <v>158</v>
      </c>
      <c r="E5" s="201" t="s">
        <v>159</v>
      </c>
      <c r="F5" s="201" t="s">
        <v>158</v>
      </c>
      <c r="I5" s="201" t="s">
        <v>156</v>
      </c>
    </row>
    <row r="6" spans="1:9">
      <c r="A6" s="201" t="s">
        <v>89</v>
      </c>
    </row>
    <row r="7" spans="1:9">
      <c r="A7" s="203" t="s">
        <v>160</v>
      </c>
      <c r="B7" s="203"/>
      <c r="C7" s="203"/>
      <c r="D7" s="203"/>
      <c r="E7" s="203"/>
    </row>
    <row r="9" spans="1:9">
      <c r="A9" s="202" t="s">
        <v>87</v>
      </c>
      <c r="B9" s="202" t="s">
        <v>161</v>
      </c>
      <c r="C9" s="202" t="s">
        <v>162</v>
      </c>
      <c r="D9" s="202" t="s">
        <v>147</v>
      </c>
      <c r="E9" s="202" t="s">
        <v>163</v>
      </c>
    </row>
    <row r="10" spans="1:9">
      <c r="A10" s="202" t="s">
        <v>89</v>
      </c>
      <c r="B10" s="202" t="s">
        <v>164</v>
      </c>
      <c r="C10" s="202" t="s">
        <v>155</v>
      </c>
      <c r="D10" s="202" t="s">
        <v>155</v>
      </c>
      <c r="E10" s="202" t="s">
        <v>89</v>
      </c>
    </row>
    <row r="11" spans="1:9">
      <c r="A11" s="202"/>
      <c r="C11" s="202" t="s">
        <v>89</v>
      </c>
      <c r="D11" s="202" t="s">
        <v>159</v>
      </c>
      <c r="E11" s="202"/>
    </row>
    <row r="13" spans="1:9">
      <c r="A13" s="203" t="s">
        <v>165</v>
      </c>
      <c r="B13" s="203"/>
      <c r="C13" s="203"/>
      <c r="D13" s="203"/>
      <c r="E13" s="203"/>
    </row>
    <row r="15" spans="1:9">
      <c r="A15" s="202" t="s">
        <v>147</v>
      </c>
      <c r="B15" s="202" t="s">
        <v>166</v>
      </c>
      <c r="C15" s="202" t="s">
        <v>87</v>
      </c>
      <c r="D15" s="202" t="s">
        <v>147</v>
      </c>
      <c r="E15" s="201" t="s">
        <v>162</v>
      </c>
    </row>
    <row r="16" spans="1:9">
      <c r="A16" s="202" t="s">
        <v>155</v>
      </c>
      <c r="B16" s="202" t="s">
        <v>155</v>
      </c>
      <c r="C16" s="202" t="s">
        <v>89</v>
      </c>
      <c r="D16" s="202" t="s">
        <v>159</v>
      </c>
      <c r="E16" s="201" t="s">
        <v>167</v>
      </c>
    </row>
    <row r="17" spans="1:5">
      <c r="A17" s="202" t="s">
        <v>159</v>
      </c>
      <c r="B17" s="202" t="s">
        <v>156</v>
      </c>
      <c r="C17" s="202"/>
      <c r="D17" s="202"/>
      <c r="E17" s="201" t="s">
        <v>154</v>
      </c>
    </row>
    <row r="19" spans="1:5">
      <c r="A19" s="203" t="s">
        <v>168</v>
      </c>
      <c r="B19" s="203"/>
      <c r="C19" s="203"/>
      <c r="D19" s="203"/>
      <c r="E19" s="203"/>
    </row>
    <row r="21" spans="1:5">
      <c r="A21" s="202" t="s">
        <v>147</v>
      </c>
    </row>
    <row r="22" spans="1:5">
      <c r="A22" s="202" t="s">
        <v>155</v>
      </c>
    </row>
    <row r="23" spans="1:5">
      <c r="A23" s="202" t="s">
        <v>159</v>
      </c>
    </row>
    <row r="25" spans="1:5">
      <c r="A25" s="203" t="s">
        <v>169</v>
      </c>
      <c r="B25" s="203"/>
      <c r="C25" s="203"/>
      <c r="D25" s="203"/>
      <c r="E25" s="203"/>
    </row>
    <row r="27" spans="1:5">
      <c r="A27" s="202" t="s">
        <v>147</v>
      </c>
      <c r="B27" s="202" t="s">
        <v>87</v>
      </c>
      <c r="C27" s="201" t="s">
        <v>170</v>
      </c>
    </row>
    <row r="28" spans="1:5">
      <c r="A28" s="202" t="s">
        <v>155</v>
      </c>
      <c r="B28" s="202" t="s">
        <v>89</v>
      </c>
      <c r="C28" s="201" t="s">
        <v>87</v>
      </c>
    </row>
    <row r="29" spans="1:5">
      <c r="A29" s="202" t="s">
        <v>159</v>
      </c>
      <c r="C29" s="201" t="s">
        <v>89</v>
      </c>
    </row>
    <row r="31" spans="1:5">
      <c r="A31" s="203" t="s">
        <v>171</v>
      </c>
      <c r="B31" s="203"/>
      <c r="C31" s="203"/>
      <c r="D31" s="203"/>
      <c r="E31" s="203"/>
    </row>
    <row r="33" spans="1:7">
      <c r="A33" s="202" t="s">
        <v>172</v>
      </c>
      <c r="B33" s="202" t="s">
        <v>147</v>
      </c>
      <c r="C33" s="202" t="s">
        <v>87</v>
      </c>
      <c r="D33" s="202" t="s">
        <v>87</v>
      </c>
      <c r="E33" s="202" t="s">
        <v>87</v>
      </c>
      <c r="F33" s="201" t="s">
        <v>87</v>
      </c>
      <c r="G33" s="202" t="s">
        <v>172</v>
      </c>
    </row>
    <row r="34" spans="1:7">
      <c r="A34" s="202" t="s">
        <v>173</v>
      </c>
      <c r="B34" s="202" t="s">
        <v>155</v>
      </c>
      <c r="C34" s="202" t="s">
        <v>89</v>
      </c>
      <c r="D34" s="202" t="s">
        <v>154</v>
      </c>
      <c r="E34" s="202" t="s">
        <v>174</v>
      </c>
      <c r="F34" s="201" t="s">
        <v>154</v>
      </c>
      <c r="G34" s="202" t="s">
        <v>173</v>
      </c>
    </row>
    <row r="35" spans="1:7">
      <c r="A35" s="202" t="s">
        <v>175</v>
      </c>
      <c r="B35" s="202" t="s">
        <v>159</v>
      </c>
      <c r="C35" s="202"/>
      <c r="D35" s="202" t="s">
        <v>158</v>
      </c>
      <c r="E35" s="202" t="s">
        <v>89</v>
      </c>
      <c r="G35" s="202" t="s">
        <v>175</v>
      </c>
    </row>
    <row r="36" spans="1:7">
      <c r="A36" s="202" t="s">
        <v>176</v>
      </c>
      <c r="C36" s="202"/>
      <c r="D36" s="202"/>
      <c r="E36" s="202" t="s">
        <v>177</v>
      </c>
      <c r="G36" s="202" t="s">
        <v>178</v>
      </c>
    </row>
    <row r="37" spans="1:7">
      <c r="A37" s="202" t="s">
        <v>178</v>
      </c>
      <c r="B37" s="202"/>
      <c r="C37" s="202"/>
      <c r="D37" s="202"/>
      <c r="E37" s="202"/>
      <c r="G37" s="202" t="s">
        <v>179</v>
      </c>
    </row>
    <row r="38" spans="1:7">
      <c r="A38" s="202" t="s">
        <v>180</v>
      </c>
      <c r="B38" s="202"/>
      <c r="C38" s="202"/>
      <c r="D38" s="202"/>
      <c r="E38" s="202"/>
    </row>
    <row r="39" spans="1:7">
      <c r="A39" s="202" t="s">
        <v>179</v>
      </c>
      <c r="B39" s="202"/>
      <c r="C39" s="202"/>
      <c r="D39" s="202"/>
      <c r="E39" s="202"/>
    </row>
    <row r="42" spans="1:7">
      <c r="A42" s="203" t="s">
        <v>181</v>
      </c>
      <c r="B42" s="203"/>
      <c r="C42" s="203"/>
      <c r="D42" s="203"/>
      <c r="E42" s="203"/>
    </row>
    <row r="43" spans="1:7">
      <c r="A43" s="201" t="s">
        <v>87</v>
      </c>
      <c r="B43" s="201" t="s">
        <v>182</v>
      </c>
      <c r="C43" s="201" t="s">
        <v>183</v>
      </c>
      <c r="D43" s="201" t="s">
        <v>184</v>
      </c>
      <c r="E43" s="201" t="s">
        <v>185</v>
      </c>
      <c r="F43" s="201" t="s">
        <v>162</v>
      </c>
      <c r="G43" s="201" t="s">
        <v>186</v>
      </c>
    </row>
    <row r="44" spans="1:7">
      <c r="A44" s="201" t="s">
        <v>187</v>
      </c>
      <c r="B44" s="201" t="s">
        <v>155</v>
      </c>
      <c r="C44" s="201" t="s">
        <v>188</v>
      </c>
      <c r="D44" s="201" t="s">
        <v>189</v>
      </c>
      <c r="E44" s="201" t="s">
        <v>155</v>
      </c>
      <c r="F44" s="201" t="s">
        <v>89</v>
      </c>
      <c r="G44" s="201" t="s">
        <v>190</v>
      </c>
    </row>
    <row r="45" spans="1:7">
      <c r="A45" s="201" t="s">
        <v>89</v>
      </c>
      <c r="B45" s="201" t="s">
        <v>156</v>
      </c>
      <c r="C45" s="201" t="s">
        <v>191</v>
      </c>
      <c r="D45" s="201" t="s">
        <v>153</v>
      </c>
      <c r="E45" s="201" t="s">
        <v>156</v>
      </c>
    </row>
    <row r="46" spans="1:7">
      <c r="D46" s="201" t="s">
        <v>159</v>
      </c>
    </row>
    <row r="48" spans="1:7">
      <c r="A48" s="203" t="s">
        <v>192</v>
      </c>
      <c r="B48" s="203"/>
      <c r="C48" s="203"/>
      <c r="D48" s="203"/>
      <c r="E48" s="203"/>
    </row>
    <row r="49" spans="1:3">
      <c r="A49" s="201" t="s">
        <v>87</v>
      </c>
      <c r="B49" s="201" t="s">
        <v>193</v>
      </c>
      <c r="C49" s="201" t="s">
        <v>87</v>
      </c>
    </row>
    <row r="50" spans="1:3">
      <c r="A50" s="201" t="s">
        <v>89</v>
      </c>
      <c r="B50" s="201" t="s">
        <v>194</v>
      </c>
      <c r="C50" s="201" t="s">
        <v>195</v>
      </c>
    </row>
    <row r="51" spans="1:3">
      <c r="B51" s="201" t="s">
        <v>196</v>
      </c>
      <c r="C51" s="201" t="s">
        <v>89</v>
      </c>
    </row>
  </sheetData>
  <mergeCells count="8">
    <mergeCell ref="A42:E42"/>
    <mergeCell ref="A48:E48"/>
    <mergeCell ref="A1:H1"/>
    <mergeCell ref="A7:E7"/>
    <mergeCell ref="A13:E13"/>
    <mergeCell ref="A19:E19"/>
    <mergeCell ref="A25:E25"/>
    <mergeCell ref="A31:E31"/>
  </mergeCells>
  <dataValidations count="1">
    <dataValidation allowBlank="1" showInputMessage="1" showErrorMessage="1" promptTitle="Fumier 1" sqref="E33:E36"/>
  </dataValidations>
  <pageMargins left="0.70000000000000007" right="0.70000000000000007" top="0.30000000000000004" bottom="0.30000000000000004"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INTRODUCTION</vt:lpstr>
      <vt:lpstr>A-_PLAN_DE_BIOSECURITE</vt:lpstr>
      <vt:lpstr>B-_SAS_SANITAIRE</vt:lpstr>
      <vt:lpstr>C-_NETTOYAGE_ET_DESINFECTION</vt:lpstr>
      <vt:lpstr>D-_MORTALITE</vt:lpstr>
      <vt:lpstr>G-_LISIER</vt:lpstr>
      <vt:lpstr>H-ADMINISTRATIF</vt:lpstr>
      <vt:lpstr>BILAN</vt:lpstr>
      <vt:lpstr>Liste_déroulante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MP. PERTUSA</dc:creator>
  <cp:lastModifiedBy>Marion MP. PERTUSA</cp:lastModifiedBy>
  <dcterms:created xsi:type="dcterms:W3CDTF">2021-03-15T20:33:25Z</dcterms:created>
  <dcterms:modified xsi:type="dcterms:W3CDTF">2022-03-07T07:56:40Z</dcterms:modified>
</cp:coreProperties>
</file>