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CPE\sdc\bq\6 - Mentions valorisantes\Certification environnementale\TEXTES_REGLEMENTATION_CE\Plans_contrôle et grilles\Niveau3_v4 2022\Outils_calculs_bilan_azote\"/>
    </mc:Choice>
  </mc:AlternateContent>
  <bookViews>
    <workbookView xWindow="0" yWindow="0" windowWidth="2370" windowHeight="0" activeTab="1"/>
  </bookViews>
  <sheets>
    <sheet name="Suivi modifs" sheetId="13" r:id="rId1"/>
    <sheet name="Bilan apparent" sheetId="2" r:id="rId2"/>
    <sheet name="E1" sheetId="4" r:id="rId3"/>
    <sheet name="E2" sheetId="9" r:id="rId4"/>
    <sheet name="E3" sheetId="5" r:id="rId5"/>
    <sheet name="E4" sheetId="6" r:id="rId6"/>
    <sheet name="S1" sheetId="10" r:id="rId7"/>
    <sheet name="S2" sheetId="7" r:id="rId8"/>
    <sheet name="S3" sheetId="11" r:id="rId9"/>
    <sheet name="S4" sheetId="12" r:id="rId10"/>
    <sheet name="mdp" sheetId="8" state="hidden"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1" l="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 i="11"/>
  <c r="F54" i="5" l="1"/>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H222" i="7"/>
  <c r="H221" i="7"/>
  <c r="H220" i="7"/>
  <c r="H219" i="7"/>
  <c r="H218" i="7"/>
  <c r="H217" i="7"/>
  <c r="H216" i="7"/>
  <c r="H215" i="7"/>
  <c r="H214" i="7"/>
  <c r="H213" i="7"/>
  <c r="H212" i="7"/>
  <c r="H211" i="7"/>
  <c r="H210" i="7"/>
  <c r="H209" i="7"/>
  <c r="H208" i="7"/>
  <c r="H207" i="7"/>
  <c r="H206" i="7"/>
  <c r="H205" i="7"/>
  <c r="H204" i="7"/>
  <c r="H203" i="7"/>
  <c r="H202" i="7"/>
  <c r="H201" i="7"/>
  <c r="H224" i="7" s="1"/>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96" i="7"/>
  <c r="H95" i="7"/>
  <c r="H94" i="7"/>
  <c r="H93" i="7"/>
  <c r="H92" i="7"/>
  <c r="H91" i="7"/>
  <c r="H90" i="7"/>
  <c r="H89" i="7"/>
  <c r="H88" i="7"/>
  <c r="H87" i="7"/>
  <c r="H86" i="7"/>
  <c r="H85" i="7"/>
  <c r="H84" i="7"/>
  <c r="H83" i="7"/>
  <c r="H82" i="7"/>
  <c r="H81" i="7"/>
  <c r="H80" i="7"/>
  <c r="H79" i="7"/>
  <c r="H78" i="7"/>
  <c r="H77" i="7"/>
  <c r="H76" i="7"/>
  <c r="H56" i="7"/>
  <c r="H73" i="7"/>
  <c r="H71" i="7"/>
  <c r="H70" i="7"/>
  <c r="H69" i="7"/>
  <c r="H68" i="7"/>
  <c r="H67" i="7"/>
  <c r="H66" i="7"/>
  <c r="H65" i="7"/>
  <c r="H196" i="7" s="1"/>
  <c r="H62" i="7"/>
  <c r="H61" i="7"/>
  <c r="H59" i="7"/>
  <c r="H58" i="7"/>
  <c r="H57" i="7"/>
  <c r="H53" i="7"/>
  <c r="H52" i="7"/>
  <c r="H51" i="7"/>
  <c r="H49" i="7"/>
  <c r="H48" i="7"/>
  <c r="H47" i="7"/>
  <c r="H46" i="7"/>
  <c r="H45" i="7"/>
  <c r="H44" i="7"/>
  <c r="H43" i="7"/>
  <c r="H40" i="7"/>
  <c r="H39" i="7"/>
  <c r="H38" i="7"/>
  <c r="H37" i="7"/>
  <c r="H36" i="7"/>
  <c r="H35" i="7"/>
  <c r="H34" i="7"/>
  <c r="H33" i="7"/>
  <c r="H32" i="7"/>
  <c r="H31" i="7"/>
  <c r="H29" i="7"/>
  <c r="H28" i="7"/>
  <c r="H27" i="7"/>
  <c r="H26" i="7"/>
  <c r="H25" i="7"/>
  <c r="H24" i="7"/>
  <c r="H23" i="7"/>
  <c r="H22" i="7"/>
  <c r="H21" i="7"/>
  <c r="H20" i="7"/>
  <c r="H19" i="7"/>
  <c r="H18" i="7"/>
  <c r="H17" i="7"/>
  <c r="H16" i="7"/>
  <c r="H15" i="7"/>
  <c r="H14" i="7"/>
  <c r="H13" i="7"/>
  <c r="H12" i="7"/>
  <c r="H11" i="7"/>
  <c r="H10" i="7"/>
  <c r="H9" i="7"/>
  <c r="H8" i="7"/>
  <c r="F34" i="9"/>
  <c r="H162" i="7" l="1"/>
  <c r="H176" i="7"/>
  <c r="H175" i="7"/>
  <c r="H174" i="7"/>
  <c r="H173" i="7"/>
  <c r="H172" i="7"/>
  <c r="H171" i="7"/>
  <c r="H170" i="7"/>
  <c r="H169" i="7"/>
  <c r="H168" i="7"/>
  <c r="H167" i="7"/>
  <c r="H166" i="7"/>
  <c r="H165" i="7"/>
  <c r="H164" i="7"/>
  <c r="H163" i="7"/>
  <c r="H159" i="7"/>
  <c r="H158" i="7"/>
  <c r="H157" i="7"/>
  <c r="H152" i="7"/>
  <c r="H154" i="7"/>
  <c r="H153" i="7"/>
  <c r="H230" i="7" l="1"/>
  <c r="H231" i="7"/>
  <c r="H232" i="7"/>
  <c r="H229" i="7"/>
  <c r="H234" i="7" l="1"/>
  <c r="F55" i="9"/>
  <c r="F72" i="9"/>
  <c r="F56" i="9"/>
  <c r="F57" i="9"/>
  <c r="F58" i="9"/>
  <c r="F59" i="9"/>
  <c r="F60" i="9"/>
  <c r="F61" i="9"/>
  <c r="F62" i="9"/>
  <c r="F63" i="9"/>
  <c r="F64" i="9"/>
  <c r="F65" i="9"/>
  <c r="F66" i="9"/>
  <c r="F67" i="9"/>
  <c r="F68" i="9"/>
  <c r="F69" i="9"/>
  <c r="F70" i="9"/>
  <c r="F71" i="9"/>
  <c r="F73" i="9"/>
  <c r="F74" i="9"/>
  <c r="F75" i="9"/>
  <c r="F99" i="9"/>
  <c r="F213" i="9"/>
  <c r="F212" i="9"/>
  <c r="F211" i="9"/>
  <c r="F210" i="9"/>
  <c r="F209" i="9"/>
  <c r="F208" i="9"/>
  <c r="F207" i="9"/>
  <c r="F206" i="9"/>
  <c r="F205" i="9"/>
  <c r="F204" i="9"/>
  <c r="F203" i="9"/>
  <c r="F202" i="9"/>
  <c r="F201" i="9"/>
  <c r="F200" i="9"/>
  <c r="F199" i="9"/>
  <c r="F198" i="9"/>
  <c r="F197" i="9"/>
  <c r="F196" i="9"/>
  <c r="F195" i="9"/>
  <c r="F194" i="9"/>
  <c r="F193" i="9"/>
  <c r="F192"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F159" i="9"/>
  <c r="F158" i="9"/>
  <c r="F157" i="9"/>
  <c r="F156" i="9"/>
  <c r="F155" i="9"/>
  <c r="F154" i="9"/>
  <c r="F153" i="9"/>
  <c r="F152" i="9"/>
  <c r="F151" i="9"/>
  <c r="F150" i="9"/>
  <c r="F149"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8" i="9"/>
  <c r="F97" i="9"/>
  <c r="F96" i="9"/>
  <c r="F95" i="9"/>
  <c r="F94" i="9"/>
  <c r="F93" i="9"/>
  <c r="F92" i="9"/>
  <c r="F91" i="9"/>
  <c r="F90" i="9"/>
  <c r="F89" i="9"/>
  <c r="F88" i="9"/>
  <c r="F87" i="9"/>
  <c r="F86" i="9"/>
  <c r="F85" i="9"/>
  <c r="F84" i="9"/>
  <c r="F83" i="9"/>
  <c r="F82" i="9"/>
  <c r="F81" i="9"/>
  <c r="F80" i="9"/>
  <c r="F79" i="9"/>
  <c r="F78" i="9"/>
  <c r="F77" i="9"/>
  <c r="F76" i="9"/>
  <c r="F38" i="9" l="1"/>
  <c r="F39" i="9"/>
  <c r="F40" i="9"/>
  <c r="F41" i="9"/>
  <c r="F42" i="9"/>
  <c r="F43" i="9"/>
  <c r="F44" i="9"/>
  <c r="F45" i="9"/>
  <c r="F46" i="9"/>
  <c r="F47" i="9"/>
  <c r="F48" i="9"/>
  <c r="F49" i="9"/>
  <c r="F50" i="9"/>
  <c r="F51" i="9"/>
  <c r="F52" i="9"/>
  <c r="F53" i="9"/>
  <c r="F54" i="9"/>
  <c r="F35" i="9"/>
  <c r="F36" i="9"/>
  <c r="F37" i="9"/>
  <c r="F14" i="12" l="1"/>
  <c r="F11" i="12"/>
  <c r="F74" i="12"/>
  <c r="F15" i="10" l="1"/>
  <c r="F14" i="10"/>
  <c r="F13" i="10"/>
  <c r="F12" i="10"/>
  <c r="F11" i="10"/>
  <c r="F10" i="10"/>
  <c r="F9" i="10"/>
  <c r="F8" i="10"/>
  <c r="F7" i="10"/>
  <c r="F6" i="10"/>
  <c r="F17" i="6"/>
  <c r="F15" i="6"/>
  <c r="F14" i="6"/>
  <c r="F13" i="6"/>
  <c r="F12" i="6"/>
  <c r="F11" i="6"/>
  <c r="F10" i="6"/>
  <c r="F9" i="6"/>
  <c r="F8" i="6"/>
  <c r="F7" i="6"/>
  <c r="F6" i="6"/>
  <c r="F88" i="4" l="1"/>
  <c r="F87" i="4"/>
  <c r="F86" i="4"/>
  <c r="F85" i="4"/>
  <c r="F84" i="4"/>
  <c r="F83" i="4"/>
  <c r="F82" i="4"/>
  <c r="F81" i="4"/>
  <c r="F80" i="4"/>
  <c r="F79" i="4"/>
  <c r="F15" i="4"/>
  <c r="F14" i="4"/>
  <c r="F13" i="4"/>
  <c r="F12" i="4"/>
  <c r="F11" i="4"/>
  <c r="F10" i="4"/>
  <c r="F9" i="4"/>
  <c r="F8" i="4"/>
  <c r="F7" i="4"/>
  <c r="F6" i="4"/>
  <c r="F8" i="12" l="1"/>
  <c r="F9" i="12"/>
  <c r="F10" i="12"/>
  <c r="F12" i="12"/>
  <c r="F7" i="12"/>
  <c r="H194" i="7" l="1"/>
  <c r="H193" i="7"/>
  <c r="H192" i="7"/>
  <c r="H191" i="7"/>
  <c r="H190" i="7"/>
  <c r="H189" i="7"/>
  <c r="H188" i="7"/>
  <c r="H187" i="7"/>
  <c r="H186" i="7"/>
  <c r="H185" i="7"/>
  <c r="H184" i="7"/>
  <c r="H183" i="7"/>
  <c r="H182" i="7"/>
  <c r="H181" i="7"/>
  <c r="H180" i="7"/>
  <c r="H179" i="7"/>
  <c r="H149" i="7"/>
  <c r="F70" i="12" l="1"/>
  <c r="F77" i="12" s="1"/>
  <c r="F71" i="12"/>
  <c r="F72" i="12"/>
  <c r="F73" i="12"/>
  <c r="F75" i="12"/>
  <c r="F69"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20" i="12"/>
  <c r="F63" i="12" l="1"/>
  <c r="F56" i="11"/>
  <c r="E41" i="2" s="1"/>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67" i="10" l="1"/>
  <c r="E39" i="2" s="1"/>
  <c r="F80" i="12"/>
  <c r="E42" i="2" s="1"/>
  <c r="F216" i="9" l="1"/>
  <c r="C35" i="2" s="1"/>
  <c r="F56" i="5"/>
  <c r="C36" i="2" s="1"/>
  <c r="F75" i="4" l="1"/>
  <c r="F74" i="4"/>
  <c r="F73" i="4"/>
  <c r="F72" i="4"/>
  <c r="F71" i="4"/>
  <c r="F70" i="4"/>
  <c r="F69" i="4"/>
  <c r="F68" i="4"/>
  <c r="F67" i="4"/>
  <c r="F66" i="4"/>
  <c r="H236" i="7" l="1"/>
  <c r="E40" i="2" s="1"/>
  <c r="F20" i="4" l="1"/>
  <c r="F21" i="4"/>
  <c r="F22" i="4"/>
  <c r="F23" i="4"/>
  <c r="F24" i="4"/>
  <c r="F90" i="4" s="1"/>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19" i="4"/>
  <c r="C46" i="2" l="1"/>
  <c r="C34" i="2"/>
  <c r="C37" i="2" s="1"/>
  <c r="C43" i="2" s="1"/>
  <c r="C47" i="2" l="1"/>
  <c r="C53" i="2" s="1"/>
</calcChain>
</file>

<file path=xl/comments1.xml><?xml version="1.0" encoding="utf-8"?>
<comments xmlns="http://schemas.openxmlformats.org/spreadsheetml/2006/main">
  <authors>
    <author>Myriam ENNIFAR</author>
  </authors>
  <commentList>
    <comment ref="G89" authorId="0" shapeId="0">
      <text>
        <r>
          <rPr>
            <sz val="9"/>
            <color indexed="81"/>
            <rFont val="Tahoma"/>
            <family val="2"/>
          </rPr>
          <t xml:space="preserve">Quantité d'azote par unité de masse de matière végétale à la teneur en MS de référence.
</t>
        </r>
      </text>
    </comment>
    <comment ref="G90" authorId="0" shapeId="0">
      <text>
        <r>
          <rPr>
            <sz val="9"/>
            <color indexed="81"/>
            <rFont val="Tahoma"/>
            <family val="2"/>
          </rPr>
          <t xml:space="preserve">Quantité d'azote par unité de masse de matière végétale à la teneur en MS de référence.
</t>
        </r>
      </text>
    </comment>
    <comment ref="G111" authorId="0" shapeId="0">
      <text>
        <r>
          <rPr>
            <sz val="9"/>
            <color indexed="81"/>
            <rFont val="Tahoma"/>
            <family val="2"/>
          </rPr>
          <t xml:space="preserve">Quantité d'azote par unité de masse de matière végétale à la teneur en MS de référence.
</t>
        </r>
      </text>
    </comment>
    <comment ref="G116" authorId="0" shapeId="0">
      <text>
        <r>
          <rPr>
            <sz val="9"/>
            <color indexed="81"/>
            <rFont val="Tahoma"/>
            <family val="2"/>
          </rPr>
          <t xml:space="preserve">Quantité d'azote par unité de masse de matière végétale à la teneur en MS de référence.
</t>
        </r>
      </text>
    </comment>
    <comment ref="G117" authorId="0" shapeId="0">
      <text>
        <r>
          <rPr>
            <sz val="9"/>
            <color indexed="81"/>
            <rFont val="Tahoma"/>
            <family val="2"/>
          </rPr>
          <t xml:space="preserve">Quantité d'azote par unité de masse de matière végétale à la teneur en MS de référence.
</t>
        </r>
      </text>
    </comment>
    <comment ref="G143" authorId="0" shapeId="0">
      <text>
        <r>
          <rPr>
            <sz val="9"/>
            <color indexed="81"/>
            <rFont val="Tahoma"/>
            <family val="2"/>
          </rPr>
          <t xml:space="preserve">Quantité d'azote par unité de masse de matière végétale à la teneur en MS de référence.
</t>
        </r>
      </text>
    </comment>
    <comment ref="G201" authorId="0" shapeId="0">
      <text>
        <r>
          <rPr>
            <sz val="9"/>
            <color indexed="81"/>
            <rFont val="Tahoma"/>
            <family val="2"/>
          </rPr>
          <t xml:space="preserve">Quantité d'azote par unité de masse de matière végétale à la teneur en MS de référence = 16 %.
</t>
        </r>
      </text>
    </comment>
    <comment ref="G205" authorId="0" shapeId="0">
      <text>
        <r>
          <rPr>
            <sz val="9"/>
            <color indexed="81"/>
            <rFont val="Tahoma"/>
            <family val="2"/>
          </rPr>
          <t xml:space="preserve">Quantité d'azote par unité de masse de matière végétale à la teneur en MS de référence = 13 %.
</t>
        </r>
      </text>
    </comment>
  </commentList>
</comments>
</file>

<file path=xl/sharedStrings.xml><?xml version="1.0" encoding="utf-8"?>
<sst xmlns="http://schemas.openxmlformats.org/spreadsheetml/2006/main" count="2019" uniqueCount="871">
  <si>
    <t>Rappel du calcul</t>
  </si>
  <si>
    <t>Entrées</t>
  </si>
  <si>
    <t>Sorties</t>
  </si>
  <si>
    <t>+</t>
  </si>
  <si>
    <t>-</t>
  </si>
  <si>
    <t>Algues de mer</t>
  </si>
  <si>
    <t>Boue Station épuration</t>
  </si>
  <si>
    <t>Compost à base de marc de raisin</t>
  </si>
  <si>
    <t>Compost de déchets verts</t>
  </si>
  <si>
    <t>Compost de déchets verts + fientes de volaille</t>
  </si>
  <si>
    <t>Compost de déchets verts + fumier de volaille</t>
  </si>
  <si>
    <t>Compost de déchets verts avec du lisier de porc</t>
  </si>
  <si>
    <t>Compost fumier bovins &lt; 6 mois</t>
  </si>
  <si>
    <t>Compost fumier porc litière accumulée</t>
  </si>
  <si>
    <t>Compost fumier porc litière raclée</t>
  </si>
  <si>
    <t>Compost fumier volailles</t>
  </si>
  <si>
    <t>Compost fumiers + tourteaux (type Végor, Végéh...)</t>
  </si>
  <si>
    <t>Eaux souillées (blanches + vertes + brunes)</t>
  </si>
  <si>
    <t>Fientes de poules (humides)</t>
  </si>
  <si>
    <t>Fientes de poules (sèches après pré-séchage)</t>
  </si>
  <si>
    <t>Fientes de poules (sèches après séchage rapide)</t>
  </si>
  <si>
    <t>Fumier de bovin mou (logettes ou aire exercice paillées)</t>
  </si>
  <si>
    <t>Fumier de bovins viande</t>
  </si>
  <si>
    <t>Fumier de canards</t>
  </si>
  <si>
    <t>Fumier de cheval (pailleux)</t>
  </si>
  <si>
    <t>Fumier de dindes futures repro (après stockage)</t>
  </si>
  <si>
    <t>Fumier de lapins</t>
  </si>
  <si>
    <t>Fumier de pintades (après stockage)</t>
  </si>
  <si>
    <t>Fumier de pintades (sortie bâtiment)</t>
  </si>
  <si>
    <t>Fumier de porcs (engraissement sur litière accumulée sur paille)</t>
  </si>
  <si>
    <t>Fumier de porcs (engraissement sur sciure)</t>
  </si>
  <si>
    <t>Fumier de porcs (truies gestantes)</t>
  </si>
  <si>
    <t>Fumier de poules repro (après stockage)</t>
  </si>
  <si>
    <t>Fumier de poules repro frais</t>
  </si>
  <si>
    <t>Fumier de poulets et dindes (après stockage)</t>
  </si>
  <si>
    <t>Fumier de poulets et dindes (sortie bâtiment)</t>
  </si>
  <si>
    <t>Fumier de poulets label et bio (après stockage)</t>
  </si>
  <si>
    <t>Fumier de poulets label frais</t>
  </si>
  <si>
    <t>Fumier de poulettes (après stockage)</t>
  </si>
  <si>
    <t>Fumier de poulettes frais</t>
  </si>
  <si>
    <t>Fumier d'ovins, de caprins</t>
  </si>
  <si>
    <t>Lisier de bovins viande sur caillebotis</t>
  </si>
  <si>
    <t>Lisier de canards</t>
  </si>
  <si>
    <t>Lisier de lapins</t>
  </si>
  <si>
    <t>Lisier de porcs (engraissement concentré)</t>
  </si>
  <si>
    <t>Lisier de porcs (maternités, gestantes)</t>
  </si>
  <si>
    <t>Lisier de porcs (moyen dilué)</t>
  </si>
  <si>
    <t>Lisier de porcs (moyen non dilué)</t>
  </si>
  <si>
    <t>Lisier de porcs (préfosse d'engraissement)</t>
  </si>
  <si>
    <t>Lisier de poules pondeuses</t>
  </si>
  <si>
    <t>Lisier de veaux de boucherie</t>
  </si>
  <si>
    <t>Lisier d'ovins</t>
  </si>
  <si>
    <t>Marc de Raisin</t>
  </si>
  <si>
    <t>Purins</t>
  </si>
  <si>
    <t>Pulpes de raisin</t>
  </si>
  <si>
    <t>Bovins</t>
  </si>
  <si>
    <t>Vache de réforme</t>
  </si>
  <si>
    <t>Ovins</t>
  </si>
  <si>
    <t>Agnelle</t>
  </si>
  <si>
    <t>Caprins</t>
  </si>
  <si>
    <t>Équins</t>
  </si>
  <si>
    <t>Caille</t>
  </si>
  <si>
    <t>Canard</t>
  </si>
  <si>
    <t>Oie</t>
  </si>
  <si>
    <t>Pigeon</t>
  </si>
  <si>
    <t>Pintade</t>
  </si>
  <si>
    <t>Poulet</t>
  </si>
  <si>
    <t>Poulette</t>
  </si>
  <si>
    <t>Lapin</t>
  </si>
  <si>
    <t>Type d'engrais organiques</t>
  </si>
  <si>
    <t>Bovin</t>
  </si>
  <si>
    <t>Fumier de vaches (aire de couchage paillée)</t>
  </si>
  <si>
    <t>Fumier de veaux</t>
  </si>
  <si>
    <t>Lisier de vache dilué : aire exercice découverte</t>
  </si>
  <si>
    <t>Lisier de vache si fosse bâtiment ou caillebotis</t>
  </si>
  <si>
    <t>Lisier de vache si logettes/raclé fosse extérieure</t>
  </si>
  <si>
    <t>Équin</t>
  </si>
  <si>
    <t>Ovin</t>
  </si>
  <si>
    <t>Porc</t>
  </si>
  <si>
    <t>Volaille</t>
  </si>
  <si>
    <t>Fumier de dindes repro (après stockage)</t>
  </si>
  <si>
    <t>Compost méthode Guernevez</t>
  </si>
  <si>
    <t>= B1 Total apports d'azote hors engrais minéraux</t>
  </si>
  <si>
    <t>= B2 Solde balance globale de fertilisation avant engrais minéraux</t>
  </si>
  <si>
    <t>= B3 Balance globale de fertilisation après engrais minéraux</t>
  </si>
  <si>
    <t>BILAN AZOTE = B3</t>
  </si>
  <si>
    <t>Total E3 en kg :</t>
  </si>
  <si>
    <t>BILAN AZOTE en kg N / ha</t>
  </si>
  <si>
    <t>Avoine</t>
  </si>
  <si>
    <t>grain</t>
  </si>
  <si>
    <t>paille</t>
  </si>
  <si>
    <t>En fonction de la masse de la récolte</t>
  </si>
  <si>
    <t>Betterave sucrière</t>
  </si>
  <si>
    <t>racine</t>
  </si>
  <si>
    <t>Type</t>
  </si>
  <si>
    <t>Cultures</t>
  </si>
  <si>
    <t>Organes</t>
  </si>
  <si>
    <t>Unité</t>
  </si>
  <si>
    <t>Blé améliorant</t>
  </si>
  <si>
    <t>Blé dur</t>
  </si>
  <si>
    <t>Colza</t>
  </si>
  <si>
    <t>Blé tendre</t>
  </si>
  <si>
    <t>Lin oléagineux</t>
  </si>
  <si>
    <t>Maïs</t>
  </si>
  <si>
    <t>épi entier</t>
  </si>
  <si>
    <t>Orge brassicole</t>
  </si>
  <si>
    <t>Pomme de terre consommation</t>
  </si>
  <si>
    <t>tubercule</t>
  </si>
  <si>
    <t>Pomme de terre fécule</t>
  </si>
  <si>
    <t>Riz</t>
  </si>
  <si>
    <t>Seigle</t>
  </si>
  <si>
    <t>Sorgho</t>
  </si>
  <si>
    <t>Tournesol</t>
  </si>
  <si>
    <t>Triticale</t>
  </si>
  <si>
    <t>Lupin hiver</t>
  </si>
  <si>
    <t>Lupin printemps</t>
  </si>
  <si>
    <t>Soja</t>
  </si>
  <si>
    <t>Lin fibre</t>
  </si>
  <si>
    <t>paille verte non battue</t>
  </si>
  <si>
    <t>Sarrasin</t>
  </si>
  <si>
    <t>racine, à 16 % sucre</t>
  </si>
  <si>
    <t>Artichaut violet</t>
  </si>
  <si>
    <t>tête</t>
  </si>
  <si>
    <t>Artichaut globuleux</t>
  </si>
  <si>
    <t>Asperge</t>
  </si>
  <si>
    <t>Aubergine</t>
  </si>
  <si>
    <t>turion</t>
  </si>
  <si>
    <t>résidus de culture</t>
  </si>
  <si>
    <t>fruit</t>
  </si>
  <si>
    <t>Brocoli</t>
  </si>
  <si>
    <t>tête 17 cm</t>
  </si>
  <si>
    <t>Carotte</t>
  </si>
  <si>
    <t>fanes</t>
  </si>
  <si>
    <t>Carotte jeune "Amsterdam"</t>
  </si>
  <si>
    <t>Carotte grosse "Flakkee"</t>
  </si>
  <si>
    <t>Céleri branche</t>
  </si>
  <si>
    <t>Céleri rave</t>
  </si>
  <si>
    <t>Chicorée, frisée, scarole</t>
  </si>
  <si>
    <t>Chioggia</t>
  </si>
  <si>
    <t>Chou-fleur d'hiver</t>
  </si>
  <si>
    <t>Chou-fleur d'été et d'automne</t>
  </si>
  <si>
    <t>Courgette</t>
  </si>
  <si>
    <t>paré 22 cm</t>
  </si>
  <si>
    <t>paré 28 cm</t>
  </si>
  <si>
    <t>feuilles</t>
  </si>
  <si>
    <t>bulbe</t>
  </si>
  <si>
    <t>gousse</t>
  </si>
  <si>
    <t>fût et feuilles</t>
  </si>
  <si>
    <t>Echalote</t>
  </si>
  <si>
    <t>Epinard</t>
  </si>
  <si>
    <t>Fenouil</t>
  </si>
  <si>
    <t>Laitue</t>
  </si>
  <si>
    <t>Mâche</t>
  </si>
  <si>
    <t>Melon</t>
  </si>
  <si>
    <t>Poireau</t>
  </si>
  <si>
    <t>Pois potager</t>
  </si>
  <si>
    <t>Poivron</t>
  </si>
  <si>
    <t>Pomme de terre primeur</t>
  </si>
  <si>
    <t>Scorsonère</t>
  </si>
  <si>
    <t>Tabac Burley</t>
  </si>
  <si>
    <t>Tabac brun</t>
  </si>
  <si>
    <t>Tabac Virginie</t>
  </si>
  <si>
    <t>Tomate</t>
  </si>
  <si>
    <t>Endive</t>
  </si>
  <si>
    <t>Oignon</t>
  </si>
  <si>
    <t>4,2-6,4</t>
  </si>
  <si>
    <t>100-130</t>
  </si>
  <si>
    <t>13-16</t>
  </si>
  <si>
    <t>60-65</t>
  </si>
  <si>
    <t>35-45</t>
  </si>
  <si>
    <t>75-85</t>
  </si>
  <si>
    <t>55-75</t>
  </si>
  <si>
    <t>80-90</t>
  </si>
  <si>
    <t>50-58</t>
  </si>
  <si>
    <t>18-23</t>
  </si>
  <si>
    <t>20-30</t>
  </si>
  <si>
    <t>4,5-7</t>
  </si>
  <si>
    <t>50-60</t>
  </si>
  <si>
    <t>20-50</t>
  </si>
  <si>
    <t>30-40</t>
  </si>
  <si>
    <t>7-10</t>
  </si>
  <si>
    <t>3-8</t>
  </si>
  <si>
    <t>10-20</t>
  </si>
  <si>
    <t>4-10</t>
  </si>
  <si>
    <t>12-15</t>
  </si>
  <si>
    <t>Cultures porte-graines</t>
  </si>
  <si>
    <t>graine</t>
  </si>
  <si>
    <t>Brome</t>
  </si>
  <si>
    <t>Carotte type "Nantaise" (hyb.)</t>
  </si>
  <si>
    <t>Carotte type "Nantaise" (pop.)</t>
  </si>
  <si>
    <t>Dactyle</t>
  </si>
  <si>
    <t>Fétuque élevée (gazon)</t>
  </si>
  <si>
    <t>Fétuque élevée (fourrage)</t>
  </si>
  <si>
    <t>Fétuque rouge</t>
  </si>
  <si>
    <t>Oignon (plantation automne) (hyb.)</t>
  </si>
  <si>
    <t>Oignon (plantation automne) (pop.)</t>
  </si>
  <si>
    <t>Radis type "Rond rouge" (hyb.)</t>
  </si>
  <si>
    <t>Radis type "Rond rouge" (pop.)</t>
  </si>
  <si>
    <t>Ray-grass anglais (gazon et fourrage)</t>
  </si>
  <si>
    <t>Ray-grass italien</t>
  </si>
  <si>
    <t>Total S2.1 en kg :</t>
  </si>
  <si>
    <t>Betterave fourragère</t>
  </si>
  <si>
    <t>plante entière</t>
  </si>
  <si>
    <t>Céréales immatures ensilage</t>
  </si>
  <si>
    <t>Total S2.2 en kg :</t>
  </si>
  <si>
    <t>Mon bilan azoté</t>
  </si>
  <si>
    <t>Autres engrais organiques</t>
  </si>
  <si>
    <t>Types d'engrais minéraux</t>
  </si>
  <si>
    <t>Autre : …</t>
  </si>
  <si>
    <r>
      <t xml:space="preserve">Teneur en azote 
</t>
    </r>
    <r>
      <rPr>
        <sz val="9"/>
        <rFont val="Arial"/>
        <family val="2"/>
      </rPr>
      <t>(kg N/t)</t>
    </r>
  </si>
  <si>
    <t>En fonction du tonnage de pailles exportées</t>
  </si>
  <si>
    <t>Betterave sucrière : la teneur en MS tient compte de l'unité conventionnelle de mesure des rendements</t>
  </si>
  <si>
    <t>Source des teneurs en MS et en azote : publication du Comifer « Teneurs en N des organes végétaux récoltés » (2013)
et dires d’experts (instituts techniques, instituts de recherche, interprofessions).</t>
  </si>
  <si>
    <t>Fourrages et cultures fourragères</t>
  </si>
  <si>
    <t>Céréales protéagineux immatres ensilage</t>
  </si>
  <si>
    <t>Chanvre</t>
  </si>
  <si>
    <t>Choux fourrager</t>
  </si>
  <si>
    <t>Colza fourrager</t>
  </si>
  <si>
    <t>Dactyle + luzerne foin</t>
  </si>
  <si>
    <t>Dérobée avoine + vesce</t>
  </si>
  <si>
    <t>Dérobée RGI + trèfles</t>
  </si>
  <si>
    <t>Sorgho fourrager</t>
  </si>
  <si>
    <t>plante entière ensilée</t>
  </si>
  <si>
    <t>ensilage</t>
  </si>
  <si>
    <t>ensilage irrigué</t>
  </si>
  <si>
    <t>pâture</t>
  </si>
  <si>
    <t>foin</t>
  </si>
  <si>
    <t>déshydratée</t>
  </si>
  <si>
    <t>récoltée</t>
  </si>
  <si>
    <t>Luzerne</t>
  </si>
  <si>
    <t>Légumineuses avec fleurs</t>
  </si>
  <si>
    <t>Légumineuss sans fleurs</t>
  </si>
  <si>
    <t>Prairie permanente ou temporaire, graminée ou multi-espèces</t>
  </si>
  <si>
    <t>ensilage, enrubannage</t>
  </si>
  <si>
    <t>foin précoce</t>
  </si>
  <si>
    <t>foin tardif</t>
  </si>
  <si>
    <t>regain</t>
  </si>
  <si>
    <t>Document mis à disposition par le ministère en charge de l'agriculture dans le cadre de la certification environementale de niveau 3 (Haute Valeur Environnementale)</t>
  </si>
  <si>
    <t>Type de récolte</t>
  </si>
  <si>
    <t>Vache laitière</t>
  </si>
  <si>
    <t>Brebis</t>
  </si>
  <si>
    <t>Total S2.3 en kg :</t>
  </si>
  <si>
    <t>bgahve</t>
  </si>
  <si>
    <t>OUTIL DE CALCUL DU BILAN APPARENT</t>
  </si>
  <si>
    <t>E3 Apport d'azote par les animaux achetés</t>
  </si>
  <si>
    <t>S3 Exportation d'azote par les animaux vendus</t>
  </si>
  <si>
    <t>S4 Exportation d'azote par les produits animaux vendus</t>
  </si>
  <si>
    <t>E4 Apport d’azote par les engrais minéraux</t>
  </si>
  <si>
    <t>E4 : Apport d’azote par les engrais minéraux</t>
  </si>
  <si>
    <t>Onglet Bilan apparent</t>
  </si>
  <si>
    <t>Total E4 en kg :</t>
  </si>
  <si>
    <t>(case à remplir : C51)</t>
  </si>
  <si>
    <t>Total E1 en kg :</t>
  </si>
  <si>
    <t>Source des teneurs en azote : 
Outil de calcul du Bilan apparent Version 2005 (F. Vertes, Inra Quimper)</t>
  </si>
  <si>
    <t>E2 Apport d'azote par les aliments, fourrages et paille achetés</t>
  </si>
  <si>
    <t>E2 : Apport d'azote par les aliments, fourrages et paille achetés</t>
  </si>
  <si>
    <t xml:space="preserve">Total E2 en kg : </t>
  </si>
  <si>
    <t>Aliment Cochettes</t>
  </si>
  <si>
    <t>Aliment Dindes</t>
  </si>
  <si>
    <t>Aliment Lapin adulte en entretien</t>
  </si>
  <si>
    <t>Aliment Lapine allaitante</t>
  </si>
  <si>
    <t>Aliment Pondeuses</t>
  </si>
  <si>
    <t xml:space="preserve">Aliment Porc Charcutier biphase </t>
  </si>
  <si>
    <t>Aliment Porc Charcutier Complément</t>
  </si>
  <si>
    <t>Aliment Porcs Charcutiers standard</t>
  </si>
  <si>
    <t>Aliment Poulets/Pintades</t>
  </si>
  <si>
    <t>Aliment Poulettes</t>
  </si>
  <si>
    <t>Aliment Truies allaitantes</t>
  </si>
  <si>
    <t>Aliment Truies compl/céréales</t>
  </si>
  <si>
    <t>Aliment Truies gestantes</t>
  </si>
  <si>
    <t>Aliment Veaux</t>
  </si>
  <si>
    <t>Betteraves 1/2 sucrière</t>
  </si>
  <si>
    <t>Endives</t>
  </si>
  <si>
    <t>Fanes de pois</t>
  </si>
  <si>
    <t>Farine de poisson 65</t>
  </si>
  <si>
    <t>Farine de poisson 70</t>
  </si>
  <si>
    <t>Gluten meal</t>
  </si>
  <si>
    <t>Lactosérum</t>
  </si>
  <si>
    <t>Lin (graines)</t>
  </si>
  <si>
    <t>Manioc</t>
  </si>
  <si>
    <t>Marc de pomme déshydraté</t>
  </si>
  <si>
    <t>Marc de raisin épépiné</t>
  </si>
  <si>
    <t>Mélasse de cannes</t>
  </si>
  <si>
    <t>Nourriture pour poussin</t>
  </si>
  <si>
    <t>Pois protéagineux</t>
  </si>
  <si>
    <t>Poudre de lait</t>
  </si>
  <si>
    <t>Pulpes betteraves déshydratées / surpressées</t>
  </si>
  <si>
    <t>Radicelles d'orge</t>
  </si>
  <si>
    <t>Son de blé</t>
  </si>
  <si>
    <t>Son d'orge</t>
  </si>
  <si>
    <t>Topinambour</t>
  </si>
  <si>
    <t>Tourteau arachide 48</t>
  </si>
  <si>
    <t>Tourteau arachide 50</t>
  </si>
  <si>
    <t>Tourteau coprah</t>
  </si>
  <si>
    <t>Tourteau lin</t>
  </si>
  <si>
    <t>Tourteau soja 44</t>
  </si>
  <si>
    <t>Tourteau soja 46</t>
  </si>
  <si>
    <t>Tourteau soja 48</t>
  </si>
  <si>
    <t>Tourteau soja tanné</t>
  </si>
  <si>
    <t>Tourteau tournesol 35</t>
  </si>
  <si>
    <t>Urée</t>
  </si>
  <si>
    <t>Aliments composés</t>
  </si>
  <si>
    <t>Céréales</t>
  </si>
  <si>
    <t>Fourrages</t>
  </si>
  <si>
    <t>Autres</t>
  </si>
  <si>
    <t>Nombre d'animaux achetés</t>
  </si>
  <si>
    <t>Broutard</t>
  </si>
  <si>
    <t>Bœufs</t>
  </si>
  <si>
    <t>Génisse pleine</t>
  </si>
  <si>
    <t>Génisse (viande)</t>
  </si>
  <si>
    <t>Taureau (achat)</t>
  </si>
  <si>
    <t>Taureau (vente)</t>
  </si>
  <si>
    <t>Taurillon</t>
  </si>
  <si>
    <t>Veau de 8 jours</t>
  </si>
  <si>
    <t>Veau de boucherie</t>
  </si>
  <si>
    <t>Bison</t>
  </si>
  <si>
    <t>Cervidés</t>
  </si>
  <si>
    <t>Cerf</t>
  </si>
  <si>
    <t>Agneau</t>
  </si>
  <si>
    <t>Brebis de réforme</t>
  </si>
  <si>
    <t>Mouton</t>
  </si>
  <si>
    <t>Chèvre</t>
  </si>
  <si>
    <t>Chevreau</t>
  </si>
  <si>
    <t>Chevaux</t>
  </si>
  <si>
    <t>Volailles</t>
  </si>
  <si>
    <t>Canard jeune</t>
  </si>
  <si>
    <t>Dinde moyenne</t>
  </si>
  <si>
    <t>Pintades (jeunes)</t>
  </si>
  <si>
    <t>Poule de réforme</t>
  </si>
  <si>
    <t>Poulet de chair</t>
  </si>
  <si>
    <t>Poulet exportation</t>
  </si>
  <si>
    <t>Poulet label</t>
  </si>
  <si>
    <t>Poulet standard</t>
  </si>
  <si>
    <t>Poulette 20 semaines</t>
  </si>
  <si>
    <t>Poussins</t>
  </si>
  <si>
    <t>Œuf de canard</t>
  </si>
  <si>
    <t>Œuf de dinde</t>
  </si>
  <si>
    <t>Œuf de poule</t>
  </si>
  <si>
    <t>Œuf d'oie</t>
  </si>
  <si>
    <t>Porcins</t>
  </si>
  <si>
    <t>Cochette</t>
  </si>
  <si>
    <t>Porcelet</t>
  </si>
  <si>
    <t>Porc charcutier</t>
  </si>
  <si>
    <t>Truie de réforme</t>
  </si>
  <si>
    <t>Verrat (jeune)</t>
  </si>
  <si>
    <t>Verrat (réforme)</t>
  </si>
  <si>
    <t>Mère lapine</t>
  </si>
  <si>
    <r>
      <t xml:space="preserve">Poids unitaire 
</t>
    </r>
    <r>
      <rPr>
        <sz val="9"/>
        <rFont val="Arial"/>
        <family val="2"/>
      </rPr>
      <t>(kg/animal)</t>
    </r>
  </si>
  <si>
    <t xml:space="preserve">E3 : Apport d’azote par les animaux achetés </t>
  </si>
  <si>
    <t>Mélasse de betteraves</t>
  </si>
  <si>
    <t>Animaux</t>
  </si>
  <si>
    <t>Espèces</t>
  </si>
  <si>
    <t>Aliments</t>
  </si>
  <si>
    <t>Familles</t>
  </si>
  <si>
    <t>Total S1 en kg :</t>
  </si>
  <si>
    <t>Espèce</t>
  </si>
  <si>
    <t>Nombre d'animaux vendus</t>
  </si>
  <si>
    <t>Total S3 en kg :</t>
  </si>
  <si>
    <t>Lait de vache</t>
  </si>
  <si>
    <t>Caprin</t>
  </si>
  <si>
    <t>Autre</t>
  </si>
  <si>
    <t>Lait de brebis</t>
  </si>
  <si>
    <t>Lait de chèvre</t>
  </si>
  <si>
    <t>Total S4.1 en kg :</t>
  </si>
  <si>
    <t>Lait</t>
  </si>
  <si>
    <t>Coefficient</t>
  </si>
  <si>
    <t>S4.2 : Exportation d’azote par les produits laitiers vendus</t>
  </si>
  <si>
    <r>
      <t xml:space="preserve">Quantité de produits laitiers vendus
</t>
    </r>
    <r>
      <rPr>
        <sz val="9"/>
        <rFont val="Arial"/>
        <family val="2"/>
      </rPr>
      <t>(kg)</t>
    </r>
  </si>
  <si>
    <r>
      <t xml:space="preserve">Taux de matière protéique
</t>
    </r>
    <r>
      <rPr>
        <sz val="9"/>
        <color theme="1"/>
        <rFont val="Arial"/>
        <family val="2"/>
      </rPr>
      <t>(g/100 g)</t>
    </r>
  </si>
  <si>
    <r>
      <t>TP moyen annuel du lait</t>
    </r>
    <r>
      <rPr>
        <sz val="9"/>
        <rFont val="Arial"/>
        <family val="2"/>
      </rPr>
      <t xml:space="preserve">
(g/litre)</t>
    </r>
  </si>
  <si>
    <t>Lait liquide</t>
  </si>
  <si>
    <t>Famille</t>
  </si>
  <si>
    <t>Produit ou groupe de produits</t>
  </si>
  <si>
    <t>Lait liquide entier conditionné</t>
  </si>
  <si>
    <t>Lait liquide demi-écrémé conditionné</t>
  </si>
  <si>
    <t>Lait liquide écrémé conditionné</t>
  </si>
  <si>
    <t>Lait aromatisé</t>
  </si>
  <si>
    <t>Lait infantile liquide</t>
  </si>
  <si>
    <t>Lait concentré</t>
  </si>
  <si>
    <t>Crème</t>
  </si>
  <si>
    <t>Crème fraîche à plus de 29 % de MG</t>
  </si>
  <si>
    <t>Crème fraîche de 6 à 29 % de MG</t>
  </si>
  <si>
    <t>Crème stérilisée ou UHT de 6 à 29 % de MG</t>
  </si>
  <si>
    <t>Crème stérilisée ou UHT à plus de 29 % de MG</t>
  </si>
  <si>
    <t>Yaourts et desserts lactés</t>
  </si>
  <si>
    <t>Yaourts nature, même sucrés, au lait de vache</t>
  </si>
  <si>
    <t>Yaourts fermentés aromatisés ou aux fruits</t>
  </si>
  <si>
    <t>Fromages blancs et petits suisses</t>
  </si>
  <si>
    <t>Desserts lactés frais</t>
  </si>
  <si>
    <t>Desserts lactés de conserve et thermisé</t>
  </si>
  <si>
    <t>Matières grasses solides</t>
  </si>
  <si>
    <t>Beurre concentré</t>
  </si>
  <si>
    <t>Spécialités à tartiner 100 % laitières</t>
  </si>
  <si>
    <t>Beurre (hors beure concentré)</t>
  </si>
  <si>
    <t>Fromages</t>
  </si>
  <si>
    <t>Fromages frais de vache (hors petits suisses et fromages blancs)</t>
  </si>
  <si>
    <t>Fromages de vache à pâte molle</t>
  </si>
  <si>
    <t>Fromages de vache PPNC</t>
  </si>
  <si>
    <t>Fromages de vache à pâte persillée</t>
  </si>
  <si>
    <t>Fromages de vache à pâte filée</t>
  </si>
  <si>
    <t>Fromages de vache PPC</t>
  </si>
  <si>
    <t>Metton, cancoillotte</t>
  </si>
  <si>
    <t>Fromages fondus</t>
  </si>
  <si>
    <t>Fromages de chèvre</t>
  </si>
  <si>
    <t>Fromages de brebis</t>
  </si>
  <si>
    <t>Produits ingrédients</t>
  </si>
  <si>
    <t>Yaourts au lait de chèvre ou de brebis</t>
  </si>
  <si>
    <r>
      <t>Lait en poudre entier (</t>
    </r>
    <r>
      <rPr>
        <sz val="9"/>
        <color theme="1"/>
        <rFont val="Calibri"/>
        <family val="2"/>
      </rPr>
      <t>≥</t>
    </r>
    <r>
      <rPr>
        <sz val="9"/>
        <color theme="1"/>
        <rFont val="Arial"/>
        <family val="2"/>
      </rPr>
      <t xml:space="preserve"> 26 % MG)</t>
    </r>
  </si>
  <si>
    <t>Lait en poudre demi-écrémé</t>
  </si>
  <si>
    <t>Lait en poudre écrémé</t>
  </si>
  <si>
    <t>Poudre infantile</t>
  </si>
  <si>
    <t>Poudre de babeurre</t>
  </si>
  <si>
    <t>Poudre de lactosérum</t>
  </si>
  <si>
    <t>Lactose</t>
  </si>
  <si>
    <t>Lactoprotéines</t>
  </si>
  <si>
    <t>Autres composants naturels du lait</t>
  </si>
  <si>
    <t>Caséines</t>
  </si>
  <si>
    <t>Caséinates</t>
  </si>
  <si>
    <t>Babeurre liquide ou concentré</t>
  </si>
  <si>
    <t>Lactosérum liquide ou concentré</t>
  </si>
  <si>
    <t>Source des taux de matière protéique des produits laitiers : 
Tables de composition des produits laitiers en matières protéiques, matière grasse et matières solides utiles
FranceAgriMer, Cniel, Idele</t>
  </si>
  <si>
    <t>Total S4.2 en kg :</t>
  </si>
  <si>
    <t xml:space="preserve">S4.3 : Exportation d’azote par les œufs vendus </t>
  </si>
  <si>
    <r>
      <t xml:space="preserve">Quantité de lait "sortant*"
</t>
    </r>
    <r>
      <rPr>
        <sz val="9"/>
        <rFont val="Arial"/>
        <family val="2"/>
      </rPr>
      <t>(litre)</t>
    </r>
  </si>
  <si>
    <t>S4.1 : Exportation d’azote par le lait "sortant*"</t>
  </si>
  <si>
    <t>* Lait "sortant" : il s'agit de la quantité de lait quittant l’exploitation, consommé par la famille, donné à des tiers…</t>
  </si>
  <si>
    <t>Type d'œufs</t>
  </si>
  <si>
    <t>Œufs de poule</t>
  </si>
  <si>
    <t>Œufs de dinde</t>
  </si>
  <si>
    <t>Œufs de canne</t>
  </si>
  <si>
    <t>Œufs d'oie</t>
  </si>
  <si>
    <r>
      <t xml:space="preserve">Nombre d'œufs
</t>
    </r>
    <r>
      <rPr>
        <sz val="9"/>
        <rFont val="Arial"/>
        <family val="2"/>
      </rPr>
      <t>(unité)</t>
    </r>
  </si>
  <si>
    <r>
      <t xml:space="preserve">Poids unitaire
</t>
    </r>
    <r>
      <rPr>
        <sz val="9"/>
        <rFont val="Arial"/>
        <family val="2"/>
      </rPr>
      <t>(kg)</t>
    </r>
  </si>
  <si>
    <r>
      <t>Teneur en azote</t>
    </r>
    <r>
      <rPr>
        <sz val="9"/>
        <color theme="1"/>
        <rFont val="Arial"/>
        <family val="2"/>
      </rPr>
      <t xml:space="preserve"> 
(kg N/t)</t>
    </r>
  </si>
  <si>
    <t>Total S4.3 en kg :</t>
  </si>
  <si>
    <t>Total S4 en kg :</t>
  </si>
  <si>
    <t>Source des poids unitaires et teneurs en azote : 
Outil de calcul du Bilan apparent Version 2005 (F. Vertes, Inra Quimper)</t>
  </si>
  <si>
    <t>S2.1 : Azote exporté par les cultures non fourragères vendues</t>
  </si>
  <si>
    <t>S2.2 : Azote exporté par les cultures fourragères vendues hors herbe</t>
  </si>
  <si>
    <r>
      <t xml:space="preserve">Teneur en matière sèche (MS) pour l'organe considéré
</t>
    </r>
    <r>
      <rPr>
        <sz val="9"/>
        <color theme="1"/>
        <rFont val="Arial"/>
        <family val="2"/>
      </rPr>
      <t>(%)</t>
    </r>
  </si>
  <si>
    <r>
      <t xml:space="preserve">Teneur en azote 
</t>
    </r>
    <r>
      <rPr>
        <sz val="9"/>
        <color theme="1"/>
        <rFont val="Arial"/>
        <family val="2"/>
      </rPr>
      <t>(kg N/t)</t>
    </r>
  </si>
  <si>
    <r>
      <t xml:space="preserve">Plage de rendement pour laquelle les valeurs d'exportations sont valables
</t>
    </r>
    <r>
      <rPr>
        <sz val="9"/>
        <rFont val="Arial"/>
        <family val="2"/>
      </rPr>
      <t>(t/ha)</t>
    </r>
  </si>
  <si>
    <t>S2.3 : Azote exporté par l'herbe fourragère vendue</t>
  </si>
  <si>
    <t>Total S2 en kg :</t>
  </si>
  <si>
    <t>Source des teneurs en MS et en azote : 
publication du Comifer « Teneurs en N des organes végétaux récoltés » (2013)
et dires d’experts (instituts techniques, instituts de recherche, interprofessions).</t>
  </si>
  <si>
    <t>Millet</t>
  </si>
  <si>
    <t>Autres céréales</t>
  </si>
  <si>
    <t>Oléagineux</t>
  </si>
  <si>
    <t>Navette</t>
  </si>
  <si>
    <t>Autres oléagineux</t>
  </si>
  <si>
    <t>Protéagineux</t>
  </si>
  <si>
    <t>Fève, féverole</t>
  </si>
  <si>
    <t>Cultures industrielles</t>
  </si>
  <si>
    <t>Houblon</t>
  </si>
  <si>
    <t>Source des teneurs en MS et en azote : 
publication du Comifer « Teneurs en N des organes végétaux récoltés » (2013)
et dires d’experts (instituts techniques, instituts de recherche, interprofessions).
Pour les légumes d'industrie : source Unilet
Pour les légumes pour le marché "frais" : sources Chambre d'Agriculture de Bretagne, INRAE, CTIFL
Pour le tabac : source Anitta</t>
  </si>
  <si>
    <t>Légumes de plein champ</t>
  </si>
  <si>
    <t>Ail</t>
  </si>
  <si>
    <t>Source complémentaire : SOeS, 2013 ; ANSES, 2013</t>
  </si>
  <si>
    <t>Bette</t>
  </si>
  <si>
    <t>Betterave maraichère</t>
  </si>
  <si>
    <t>Cardon</t>
  </si>
  <si>
    <t>Cerfeuil</t>
  </si>
  <si>
    <t>Champignon</t>
  </si>
  <si>
    <t>Chou de Bruxelles</t>
  </si>
  <si>
    <t>Chou à choucroute</t>
  </si>
  <si>
    <t>Citrouille</t>
  </si>
  <si>
    <t>Concombre</t>
  </si>
  <si>
    <t>Cornichon</t>
  </si>
  <si>
    <t>Cresson</t>
  </si>
  <si>
    <t>Crosnes</t>
  </si>
  <si>
    <t>Estragon</t>
  </si>
  <si>
    <t>Fève verte</t>
  </si>
  <si>
    <t>Fèverole (conso. humaine)</t>
  </si>
  <si>
    <t>Haricot extra fin et très fin (vert)</t>
  </si>
  <si>
    <t>Haricot flageolet (demi-sec)</t>
  </si>
  <si>
    <t>Haricot sec</t>
  </si>
  <si>
    <t>Lentille</t>
  </si>
  <si>
    <t>Maïs frais</t>
  </si>
  <si>
    <t>Navet</t>
  </si>
  <si>
    <t>Pastèque</t>
  </si>
  <si>
    <t>Piment</t>
  </si>
  <si>
    <t>Pissenlit</t>
  </si>
  <si>
    <t>Persil</t>
  </si>
  <si>
    <t>Pois cassé</t>
  </si>
  <si>
    <t>Pois chiche</t>
  </si>
  <si>
    <t>Radis</t>
  </si>
  <si>
    <t>Radis noir</t>
  </si>
  <si>
    <t>Rhubarbe</t>
  </si>
  <si>
    <t>Salsifis</t>
  </si>
  <si>
    <t>Thym</t>
  </si>
  <si>
    <t>Source des teneurs en azote : 
SOeS, 2013 ; ANSES, 2013</t>
  </si>
  <si>
    <t>Fruits</t>
  </si>
  <si>
    <t>Fraise</t>
  </si>
  <si>
    <t>Framboise</t>
  </si>
  <si>
    <t>Source des teneurs en azote : 
publication du Comifer « Teneurs en N des organes végétaux récoltés » (2013)
et dires d’experts (instituts techniques, instituts de recherche, interprofessions).</t>
  </si>
  <si>
    <r>
      <t>Ce bilan doit être ramené à l'hectare de la</t>
    </r>
    <r>
      <rPr>
        <b/>
        <u/>
        <sz val="10"/>
        <color rgb="FFFF0000"/>
        <rFont val="Arial"/>
        <family val="2"/>
      </rPr>
      <t xml:space="preserve"> SAU de l'exploitation</t>
    </r>
    <r>
      <rPr>
        <sz val="10"/>
        <color rgb="FFFF0000"/>
        <rFont val="Arial"/>
        <family val="2"/>
      </rPr>
      <t xml:space="preserve"> (sachant que dans HVE, le nombre de point obtenu sera ensuite corrigé par la part en cultures mineures). </t>
    </r>
  </si>
  <si>
    <t>SAU =</t>
  </si>
  <si>
    <t>S1 Exportation d'azote par les effluents d'élevage vendus ou donnés</t>
  </si>
  <si>
    <t>S2 Exportation d'azote par les cultures vendues ou cédées</t>
  </si>
  <si>
    <t>Types d'engrais organiques</t>
  </si>
  <si>
    <t xml:space="preserve">Quantité d'engrais organique importé </t>
  </si>
  <si>
    <t xml:space="preserve">Teneur en azote </t>
  </si>
  <si>
    <t xml:space="preserve">Autres engrais </t>
  </si>
  <si>
    <t xml:space="preserve">Engrais n°1 : </t>
  </si>
  <si>
    <t xml:space="preserve">Engrais n°2 : </t>
  </si>
  <si>
    <t xml:space="preserve">Engrais n°3 : </t>
  </si>
  <si>
    <t xml:space="preserve">Engrais n°4 : </t>
  </si>
  <si>
    <t xml:space="preserve">Engrais n°5 : </t>
  </si>
  <si>
    <t xml:space="preserve">Engrais n°6 : </t>
  </si>
  <si>
    <t>Engrais n°7 :</t>
  </si>
  <si>
    <t xml:space="preserve">Engrais n°8 : </t>
  </si>
  <si>
    <t xml:space="preserve">Engrais n°9 : </t>
  </si>
  <si>
    <t xml:space="preserve">Engrais n°10 : </t>
  </si>
  <si>
    <t xml:space="preserve">Dans le cas contraire, les données de référence ci-dessous doivent être utilisées : </t>
  </si>
  <si>
    <t>E1 Apport d’azote par les engrais organiques et organo-minéraux importés</t>
  </si>
  <si>
    <t>E1 : Apport d’azote par les engrais organiques et organo-minéraux importés</t>
  </si>
  <si>
    <t xml:space="preserve">Si vous disposez des teneurs en azote des engrais organiques (analyses d’azote, bordereaux…) : </t>
  </si>
  <si>
    <t>Types d'engrais organo-minéraux</t>
  </si>
  <si>
    <t xml:space="preserve">Quantité d'engrais organo-minéral importé </t>
  </si>
  <si>
    <t>Les engrais organo-minéraux sont normés selon la norme NF U42-001 : 1981 :</t>
  </si>
  <si>
    <t>Les engrais minéraux sont normés selon la norme NF U42-001 : 1981 :</t>
  </si>
  <si>
    <t>Quantité d'engrais importé</t>
  </si>
  <si>
    <t xml:space="preserve">Quantité d'effluents exportés </t>
  </si>
  <si>
    <t>Type d'effluents d'élevage</t>
  </si>
  <si>
    <t xml:space="preserve">Si vous disposez des teneurs en azote des effluents d'élevage exportés (analyses d’azote) : </t>
  </si>
  <si>
    <t>Estimation</t>
  </si>
  <si>
    <t>Aliment Bovin viande 14 % MAT</t>
  </si>
  <si>
    <t>Aliment Bovin viande 27 % MAT</t>
  </si>
  <si>
    <t>Aliment Bovin viande 40 % MAT</t>
  </si>
  <si>
    <t>CAPEL - GIS Elevage Demain (Diapason)</t>
  </si>
  <si>
    <r>
      <t xml:space="preserve">Teneur en azote 
</t>
    </r>
    <r>
      <rPr>
        <sz val="9"/>
        <color theme="1"/>
        <rFont val="Arial"/>
        <family val="2"/>
      </rPr>
      <t>(g d’azote/kg brut)</t>
    </r>
  </si>
  <si>
    <t>Aliment Porcelets 1er âge</t>
  </si>
  <si>
    <t>Aliment Porcelets 2e âge</t>
  </si>
  <si>
    <t>Aliment chevrettes croissance</t>
  </si>
  <si>
    <t>Aliment chevrettes démarrage</t>
  </si>
  <si>
    <t>Jean Legarto - GIS Elevage Demain</t>
  </si>
  <si>
    <t>Aliment Ovin viande complet</t>
  </si>
  <si>
    <t>Aliment Ovin viande complémentaire</t>
  </si>
  <si>
    <t>Jean Legarto - GIS Elevage Demain (Diapason)</t>
  </si>
  <si>
    <t>Laurent Sagot - GIS Elevage Demain (Diapason)</t>
  </si>
  <si>
    <t>Aliment fibreux 16 %</t>
  </si>
  <si>
    <t>Aliment fibreux 14 %</t>
  </si>
  <si>
    <t>Aliment Ovin lait complémentaire brebis 40 %</t>
  </si>
  <si>
    <t>Aliment Ovin lait complet brebis 18 %</t>
  </si>
  <si>
    <t>Aliment chèvres 18 % MAT</t>
  </si>
  <si>
    <t>Aliment chèvres 22 % MAT</t>
  </si>
  <si>
    <t>Aliment chèvres 26 % MAT</t>
  </si>
  <si>
    <t>Aliment chèvres 40 % MAT</t>
  </si>
  <si>
    <t>CAPEL - GIS Elevage Demain</t>
  </si>
  <si>
    <t xml:space="preserve">Aliment n°1 : </t>
  </si>
  <si>
    <t xml:space="preserve">Aliment n°2 : </t>
  </si>
  <si>
    <t xml:space="preserve">Aliment n°3 : </t>
  </si>
  <si>
    <t xml:space="preserve">Aliment n°4 : </t>
  </si>
  <si>
    <t xml:space="preserve">Aliment n°5 : </t>
  </si>
  <si>
    <t xml:space="preserve">Aliment n°6 : </t>
  </si>
  <si>
    <t xml:space="preserve">Aliment n°7 : </t>
  </si>
  <si>
    <t xml:space="preserve">Aliment n°8 : </t>
  </si>
  <si>
    <t xml:space="preserve">Aliment n°9 : </t>
  </si>
  <si>
    <t xml:space="preserve">Aliment n°10 : </t>
  </si>
  <si>
    <t xml:space="preserve">Si vous disposez des teneurs en azote des aliments (analyses) : </t>
  </si>
  <si>
    <t xml:space="preserve">Si vous disposez de la formulation des aliments : </t>
  </si>
  <si>
    <t xml:space="preserve">La teneur en azote (en kg/t d’aliment) peut être calculée à partir de la formulation des aliments. Les formulations des aliments précisent le taux de protéines, mais rarement le taux d’azote. 
</t>
  </si>
  <si>
    <t>On admet conventionnellement que toutes les protéines renferment 16 % d’azote. Donc teneur de azote = 16 % x taux de protéines.</t>
  </si>
  <si>
    <t>Avoine de printemps</t>
  </si>
  <si>
    <t>Avoine d'hiver</t>
  </si>
  <si>
    <t>INRA 2018. CC0070 (Avoine)</t>
  </si>
  <si>
    <t>INRA 2018. CC0140 (Blé dur)</t>
  </si>
  <si>
    <t>INRA 2018. CC0150 (Blé tendre)</t>
  </si>
  <si>
    <t>Aliments achetés</t>
  </si>
  <si>
    <t>INRA 2018. CN0170 (Graine de colza)</t>
  </si>
  <si>
    <t>Féverole toastée</t>
  </si>
  <si>
    <t>INRA 2018. CN0060 (Féverole à fleurs colorées)</t>
  </si>
  <si>
    <t>INRA 2018. CN0070 (Féverole à fleurs colorées, extrudée)</t>
  </si>
  <si>
    <t>Lupin de printemps</t>
  </si>
  <si>
    <t>Lupin d'hiver</t>
  </si>
  <si>
    <t>INRA 2018. CN130 (Lupin blanc)</t>
  </si>
  <si>
    <t>Luzerne déshydratée</t>
  </si>
  <si>
    <t>Luzerne énergie 23 %</t>
  </si>
  <si>
    <t>INRA 2018. CD0010 (Luzerne déshydratée protéines &lt;16% sur sec)</t>
  </si>
  <si>
    <t>INRA 2018. CD0050 (Luzerne déshydratée, protéines 22-25% sur sec)</t>
  </si>
  <si>
    <t>Maïs déshydraté</t>
  </si>
  <si>
    <t>Maïs épis</t>
  </si>
  <si>
    <t>INRA 2018. CD0090 (Maïs stade laiteux)</t>
  </si>
  <si>
    <t>INRA 2018. FE4780 (Ensilage épis de maïs)</t>
  </si>
  <si>
    <t>INRA 2018. CC0020 (Maïs)</t>
  </si>
  <si>
    <t>Orge de printemps</t>
  </si>
  <si>
    <t>Orge hiver</t>
  </si>
  <si>
    <t>INRA 2018. CC0010 (Orge)</t>
  </si>
  <si>
    <t>INRA 2018. CP0010 (Pulpes betteraves déshydratées)</t>
  </si>
  <si>
    <t>Pulpe de pommes de terre</t>
  </si>
  <si>
    <t>INRA 2018. CP0080 (Pulpe de pommes de terre déshydratée, %MS modifié à 18%)</t>
  </si>
  <si>
    <t>INRA 2018. CS0010 (Son de blé tendre)</t>
  </si>
  <si>
    <t>Sorgho grain</t>
  </si>
  <si>
    <t>INRA 2018. CC0120 (Sorgho)</t>
  </si>
  <si>
    <t>Drêches d'orge de brasserie sèches</t>
  </si>
  <si>
    <t>Drêches de maïs sèches</t>
  </si>
  <si>
    <t>INRA 2018. CS0340 (Drêches orge brasserie déshydratées)</t>
  </si>
  <si>
    <t>INRA 2018. CS0210 (Drêches de maïs de distillerie avec solubles, huile&lt;6%, déshydratées)</t>
  </si>
  <si>
    <t>CMV</t>
  </si>
  <si>
    <t>Coque de soja</t>
  </si>
  <si>
    <t>Corn gluten feed</t>
  </si>
  <si>
    <t>INRA 2018. CP0280 (coques de soja)</t>
  </si>
  <si>
    <t>INRA 2018. CS0180 (Corn fluten feed)</t>
  </si>
  <si>
    <t>INRA 2018. (CMV 7-21)</t>
  </si>
  <si>
    <t>Bicarbonate de sodium</t>
  </si>
  <si>
    <t>Carbonate de calcium</t>
  </si>
  <si>
    <t>INRA 2018. (Carbonate de calcium)</t>
  </si>
  <si>
    <t>INRA 2018. (Bicarbonate de sodium)</t>
  </si>
  <si>
    <t>Gluten feed de blé</t>
  </si>
  <si>
    <t>INRA 2018. CS0110 (Gluten feed de blé, type 30% amidon)</t>
  </si>
  <si>
    <t>Lactosérum acide</t>
  </si>
  <si>
    <t>Lactosérum doux</t>
  </si>
  <si>
    <t>Levures de bière</t>
  </si>
  <si>
    <t>INRA 2018. CL0040 (Lactosérum acide écrémé déshydraté)</t>
  </si>
  <si>
    <t>INRA 2018. CL0050 (Lactosérum doux écrémé déshydraté)</t>
  </si>
  <si>
    <t>INRA 2018. CV0010 (Levure de brasserie déshydratée)</t>
  </si>
  <si>
    <t>INRA 2018. CP0170 (mélasse de betterave)</t>
  </si>
  <si>
    <t>Méteil (céréales d'automne)</t>
  </si>
  <si>
    <t xml:space="preserve">Méteil (céréales de printemps) </t>
  </si>
  <si>
    <t>INRA 2018. 30% CC0130 (Triticale) + 30% CN0060 (Féverole à fleurs colorées) + CN130 (Lupin blanc)</t>
  </si>
  <si>
    <t>Oxyde de magnésium</t>
  </si>
  <si>
    <t>Oxyde de zinc</t>
  </si>
  <si>
    <t>Phosphate bicalcique</t>
  </si>
  <si>
    <t>Phosphate mono calcique</t>
  </si>
  <si>
    <t>INRA 2018 (Oxyde de magnésium)</t>
  </si>
  <si>
    <t>INRA 2018 (Oxyde de zinc)</t>
  </si>
  <si>
    <t>INRA 2018 (Phosphate bicalcique anhydre)</t>
  </si>
  <si>
    <t>INRA 2018 (Phosphate mono calcique)</t>
  </si>
  <si>
    <t>INRA 2018. CL0020 (Poudre de lait entier)</t>
  </si>
  <si>
    <t>INRA 2018. CV0020 (Urée)</t>
  </si>
  <si>
    <t>Vinasse mélasse de betteraves</t>
  </si>
  <si>
    <t>INRA 2018. CP0190 (Vinasse différentes origines)</t>
  </si>
  <si>
    <t>INRA 2018. CX0280 (Tourteau de soja, huile 5-20%)</t>
  </si>
  <si>
    <t>INRA 2018. CX0230 (Tourteau de soja, huile&lt;5%, 46%)</t>
  </si>
  <si>
    <t>INRA 2018. CX0240 (Tourteau de soja, huile&lt;5%, 48%)</t>
  </si>
  <si>
    <t>Tourteau soja local France non associé à la déforestation</t>
  </si>
  <si>
    <t>Tourteau soja d'import non associé à la déforestation</t>
  </si>
  <si>
    <t>Tourteau de tournesol</t>
  </si>
  <si>
    <t>INRA 2018. CX0300 (Tourteau de tournesol, huile&lt;5%, non décortiqué)</t>
  </si>
  <si>
    <t>INRA 2018. CX0260 (Tourteau de soja, huile&lt;5%, 48%, tanné au formol)</t>
  </si>
  <si>
    <t>INRA 2018. CX0120 (Tourteau de lin &lt;5%)</t>
  </si>
  <si>
    <t>Tourteau de colza</t>
  </si>
  <si>
    <t>Tourteau de colza tanné</t>
  </si>
  <si>
    <t>Tourteau gras de colza</t>
  </si>
  <si>
    <t>INRA 2018. CX0200 (Tourteau de colza, huile&lt;5%)</t>
  </si>
  <si>
    <t>INRA 2018. CX0210 (Tourteau de colza, huile 5-20%)</t>
  </si>
  <si>
    <t>INRA 2018. CC0130 (Triticale)</t>
  </si>
  <si>
    <t>INRA 2018. CN0220 (Graine de tournesol)</t>
  </si>
  <si>
    <t>INRA 2018. CN0210 (Graine de soja toastée)</t>
  </si>
  <si>
    <t>Sarrazin</t>
  </si>
  <si>
    <t>INRA 2007. CC0120 (Sarrazin)</t>
  </si>
  <si>
    <t>INRA 2018. CC0110 (Seigle)</t>
  </si>
  <si>
    <t>Féverole d'automne</t>
  </si>
  <si>
    <t xml:space="preserve">Féverole de printemps </t>
  </si>
  <si>
    <t>INRA 2018. CN0150 (Pois)</t>
  </si>
  <si>
    <t>Autres protéagineux</t>
  </si>
  <si>
    <t>Céréales à paille</t>
  </si>
  <si>
    <t>Céréales d'automne</t>
  </si>
  <si>
    <t>Céréales de printemps achetées</t>
  </si>
  <si>
    <t>Mélange céréales protéagineux</t>
  </si>
  <si>
    <t>Mélange céréales légumineuses</t>
  </si>
  <si>
    <t>Complément Broutards</t>
  </si>
  <si>
    <t>Aliment sécheresse</t>
  </si>
  <si>
    <t>Canne maïs ensilée</t>
  </si>
  <si>
    <t>Canne maïs traitée amoniac</t>
  </si>
  <si>
    <t>Carotte de retrait</t>
  </si>
  <si>
    <t>Céréales immatures achetées</t>
  </si>
  <si>
    <t>Choux fourrager acheté</t>
  </si>
  <si>
    <t>Colza fourrager acheté</t>
  </si>
  <si>
    <t>Déchets biscuiterie</t>
  </si>
  <si>
    <t>Déchets maïs doux</t>
  </si>
  <si>
    <t>Déchets pomme de terre</t>
  </si>
  <si>
    <t>Drêches de blé fraîches</t>
  </si>
  <si>
    <t>Drêches d'orge de brasserie fraîches</t>
  </si>
  <si>
    <t>Drêches et pulpes de tomates</t>
  </si>
  <si>
    <t>Fanes de pois et de haricots</t>
  </si>
  <si>
    <t>Feuilles et collets betteraves</t>
  </si>
  <si>
    <t>Foin de Crau</t>
  </si>
  <si>
    <t>Foin de graminées</t>
  </si>
  <si>
    <t>Foin de luzerne</t>
  </si>
  <si>
    <t>Maïs humide</t>
  </si>
  <si>
    <t>Marc de pommes déshydraté</t>
  </si>
  <si>
    <t>Marc raisin</t>
  </si>
  <si>
    <t>Mélange luzerne désy et foin</t>
  </si>
  <si>
    <t>Moha fourrager acheté</t>
  </si>
  <si>
    <t>Navette fourragère achetée</t>
  </si>
  <si>
    <t>Paille orge</t>
  </si>
  <si>
    <t>Paille triticale</t>
  </si>
  <si>
    <t>Paille colza</t>
  </si>
  <si>
    <t>Paille pois</t>
  </si>
  <si>
    <t>Paille porte graine graminées</t>
  </si>
  <si>
    <t>Paille traitée ammoniac</t>
  </si>
  <si>
    <t>Pommes de retrait</t>
  </si>
  <si>
    <t>Pommes de terre de retrait</t>
  </si>
  <si>
    <t>Pulpe betteraves déshydratée</t>
  </si>
  <si>
    <t>Pulpe betteraves surpressée</t>
  </si>
  <si>
    <t>Pulpes d'agrumes déshydratées</t>
  </si>
  <si>
    <t>Purée de pommes de terre</t>
  </si>
  <si>
    <t>Racines endives</t>
  </si>
  <si>
    <t>Ration sèche</t>
  </si>
  <si>
    <t>Raves achetés</t>
  </si>
  <si>
    <t>Sorgho ensilage acheté</t>
  </si>
  <si>
    <t>INRA 2018. FR0010 (Betteraves fourragères)</t>
  </si>
  <si>
    <t>INRA 2018. FP0180 (Cannes de maïs ensilées)</t>
  </si>
  <si>
    <t>INRA 2018. FP0190 (Cannes de maïs, traitée à l'ammoniac)</t>
  </si>
  <si>
    <t>INRA 2018. FR0040 (Carottes)</t>
  </si>
  <si>
    <t>INRA 2018. Moyenne(FE4700 - Maïs, FE4790 - Orge, FE4800 - Blé, stade laiteux-pateaux)</t>
  </si>
  <si>
    <t>INRA 2018. FV2850 (Choux, feuillus)</t>
  </si>
  <si>
    <t>INRA 2018. FV2880 (Colza, feuillu)</t>
  </si>
  <si>
    <t>INRA 2018. CS0330 (Coproduits de biscuiterie)</t>
  </si>
  <si>
    <t>INRA 2018. CP0060 (purée-pelures de pomme de terre)</t>
  </si>
  <si>
    <t>INRA 2018. CS0040 (Drêches de blé de distillerie (déshydratées à 91.3%MS), amidon &lt; 7%, avec %MS modifié à 32%)</t>
  </si>
  <si>
    <t>INRA 2018. CS0340 (Drêches orge brasserie déshydratées avec %MS modifié à 25%)</t>
  </si>
  <si>
    <t>INRA 2018. CP0160 (Pulpe de tomate déshydratée, tauxMS modifié)</t>
  </si>
  <si>
    <t>INRA 2018. FE0590 (Enrubannage PP plaine mi-fané &gt;50%MS, 1er cycle, 1-10 juin)</t>
  </si>
  <si>
    <t>INRA 2018. FE5220 (Enrubannage luzerne mi-fané, &gt;50%MS, 1er cycle bourgeonnement)</t>
  </si>
  <si>
    <t>INRA 2018. FE0500 (Ensilage PP plaine préfané coupe fine, 1er cycle, 1-10 juin)</t>
  </si>
  <si>
    <t>INRA 2018. FE4900 (Ensilage luzerne préfané coupe fine 1er cycle bourgeonnement)</t>
  </si>
  <si>
    <t>FeedBase.com</t>
  </si>
  <si>
    <t>INRA 2018. FR0100 (Feuilles et collets de betteraves propres)</t>
  </si>
  <si>
    <t>INRA 2018. FF0370 (PP Crau, fané au sol par beau temps 1er cycle 15-25 mai)</t>
  </si>
  <si>
    <t>INRA 2018. FF0950 (RGI alternatif, fané au sol par beau temps 1er cycle début floraison)</t>
  </si>
  <si>
    <t>INRA 2018. FF3330 (Luzerne, fané au sol par beau temps, 1er cycle bourgeonnement)</t>
  </si>
  <si>
    <t>INRA 2018. 70% FF0950 (RGI alternatif) + 30% FF3620 (TV)</t>
  </si>
  <si>
    <t>INRA 2018. FF0070 (PP plaine normandie, fané au sol par beau temps, 1er cycle 1-10 juin)</t>
  </si>
  <si>
    <t>INRA 2018. FE4710 (Ensilage maïs, pâteux 30%MS)</t>
  </si>
  <si>
    <t>INRA 2018. CC0050 (Maïs humide)</t>
  </si>
  <si>
    <t>INRA 2018. CP0110 (Marc de pomme déshydraté)</t>
  </si>
  <si>
    <t>INRA 2018. CP0130 (Marc de raisin déshydraté)</t>
  </si>
  <si>
    <t>INRA 2018. 70% FF0070 (PP plaine normandie, fané au sol par beau temps, 1er cycle 1-10 juin) + 30% CD0010 (Luzerne déshydratée protéines &lt;16% sur sec)</t>
  </si>
  <si>
    <t>INRA 2018. FE4710 (ensilage maïs, pâteux 30%MS)</t>
  </si>
  <si>
    <t>INRA 2018. FP0060 (Paille d'orge)</t>
  </si>
  <si>
    <t>INRA 2018. FP0020 (Paille de blé)</t>
  </si>
  <si>
    <t>INRA 2018. FP0160 (paille de pois)</t>
  </si>
  <si>
    <t>INRA 2018. FP0040 (Paille de blé traitée à l'ammoniac)</t>
  </si>
  <si>
    <t>INRA 2018. FR0070 (Pommes de terre)</t>
  </si>
  <si>
    <t>INRA 2018. CP0020 (Pulpes betteraves surpressées)</t>
  </si>
  <si>
    <t>INRA 2018. CP0120 (pulpe d'agrumes déshydratée)</t>
  </si>
  <si>
    <t>INRA 2018. CP0060 (Purée-pelures de pomme de terre)</t>
  </si>
  <si>
    <t>INRA 2018. FR0050 (Endives)</t>
  </si>
  <si>
    <t>INRA 2018. FP0210 (Spathes de maïs traitées à l'ammoniacà</t>
  </si>
  <si>
    <t>Enrubannage de légumineuses</t>
  </si>
  <si>
    <t>Enrubannage d'herbe</t>
  </si>
  <si>
    <t>Ensilage de légumineuses</t>
  </si>
  <si>
    <t>Ensilage d'herbe</t>
  </si>
  <si>
    <t>Maïs ensilage</t>
  </si>
  <si>
    <t>Paille porte graine légumineuses</t>
  </si>
  <si>
    <t xml:space="preserve">Teneur en azote 
</t>
  </si>
  <si>
    <t xml:space="preserve">Quantité d'aliment acheté
</t>
  </si>
  <si>
    <t xml:space="preserve">Teneur en matière sèche (MS)
</t>
  </si>
  <si>
    <t xml:space="preserve">Sources : </t>
  </si>
  <si>
    <t>Maïs grain</t>
  </si>
  <si>
    <t>Foin de légumineuses</t>
  </si>
  <si>
    <t>Foin graminées et légumineuses</t>
  </si>
  <si>
    <t>Foin prairie naturelle</t>
  </si>
  <si>
    <t>Aliment Jeunes bovins</t>
  </si>
  <si>
    <t>Aliment complet Vache laitière 18</t>
  </si>
  <si>
    <t>Aliment complet Vache laitière 22</t>
  </si>
  <si>
    <t>Aliment complet Vache laitière 30</t>
  </si>
  <si>
    <t>Aliment complet Vache laitière 40</t>
  </si>
  <si>
    <t>Aliment Jeune lapin (4/12 sem)</t>
  </si>
  <si>
    <t>Épeautre</t>
  </si>
  <si>
    <t>CAP'2ER</t>
  </si>
  <si>
    <t>Outil de calcul du Bilan apparent Version 2005 (F. Vertes, Inra Quimper)</t>
  </si>
  <si>
    <t>Spathes de maïs ammoniac</t>
  </si>
  <si>
    <t xml:space="preserve">Les deux premières zones sont à remplir entièrement à la main, y compris le calcul final de la quantité d'azote.  
Une attention particulière doit être portée : 
- aux unités utilisées, 
- aux teneurs en azote utilisées, suivant qu'elles sont renseignées en matière sèche ou matière brute. </t>
  </si>
  <si>
    <t>Trèfle (violet et blanc)</t>
  </si>
  <si>
    <r>
      <t xml:space="preserve">Quantité exportée
</t>
    </r>
    <r>
      <rPr>
        <sz val="9"/>
        <rFont val="Arial"/>
        <family val="2"/>
      </rPr>
      <t>en tonne</t>
    </r>
  </si>
  <si>
    <r>
      <t>Teneur en azote</t>
    </r>
    <r>
      <rPr>
        <sz val="9"/>
        <color theme="1"/>
        <rFont val="Arial"/>
        <family val="2"/>
      </rPr>
      <t xml:space="preserve"> 
(kg N/t MF ou 
kg N/t MS)</t>
    </r>
  </si>
  <si>
    <r>
      <t xml:space="preserve">Surface plantée
</t>
    </r>
    <r>
      <rPr>
        <sz val="9"/>
        <rFont val="Arial"/>
        <family val="2"/>
      </rPr>
      <t>en ha</t>
    </r>
  </si>
  <si>
    <r>
      <t xml:space="preserve">Quantité de fruits exportés
</t>
    </r>
    <r>
      <rPr>
        <sz val="9"/>
        <rFont val="Arial"/>
        <family val="2"/>
      </rPr>
      <t>en tonne</t>
    </r>
  </si>
  <si>
    <t>Attention à veiller à la cohérence des unités entre les quantités importées et les teneurs en azote saisies</t>
  </si>
  <si>
    <r>
      <t xml:space="preserve">Quantité azote exporté 
</t>
    </r>
    <r>
      <rPr>
        <sz val="9"/>
        <color rgb="FFFF0000"/>
        <rFont val="Arial"/>
        <family val="2"/>
      </rPr>
      <t>(en kg)</t>
    </r>
  </si>
  <si>
    <t>Version</t>
  </si>
  <si>
    <t>Date</t>
  </si>
  <si>
    <t>Modifications apportées</t>
  </si>
  <si>
    <t>v1.00</t>
  </si>
  <si>
    <t>SUIVI DES MODIFICATIONS APPORTÉES AU FICHIER DE CALCUL DU BILAN AZOTÉ SELON LA MÉTHODE DU BILAN APPARENT</t>
  </si>
  <si>
    <t>v1.01</t>
  </si>
  <si>
    <t>v1.02</t>
  </si>
  <si>
    <t>Source des besoin en azote : 
Note Ctifl du 31 juillet 2012 : "Eléments de décision pour une fertilisation raisonnée en azote sur les cultures fruitières et légumières"</t>
  </si>
  <si>
    <t>Cassis</t>
  </si>
  <si>
    <t>Groseille / Myrtille</t>
  </si>
  <si>
    <r>
      <rPr>
        <b/>
        <sz val="9"/>
        <rFont val="Arial"/>
        <family val="2"/>
      </rPr>
      <t>Ordre de grandeur du potentiel de rendement</t>
    </r>
    <r>
      <rPr>
        <sz val="9"/>
        <rFont val="Arial"/>
        <family val="2"/>
      </rPr>
      <t xml:space="preserve">
(t/ha)</t>
    </r>
  </si>
  <si>
    <t>4 à 15</t>
  </si>
  <si>
    <t>5 à 15</t>
  </si>
  <si>
    <t>5 à 20</t>
  </si>
  <si>
    <t>Stade</t>
  </si>
  <si>
    <t>Jeunes vergers</t>
  </si>
  <si>
    <t>Vergers de 1ère année</t>
  </si>
  <si>
    <t>Vergers de 2e année</t>
  </si>
  <si>
    <t>Vergers de 3e année - Entrée en production*</t>
  </si>
  <si>
    <r>
      <t xml:space="preserve">Besoins 
</t>
    </r>
    <r>
      <rPr>
        <sz val="9"/>
        <color theme="1"/>
        <rFont val="Arial"/>
        <family val="2"/>
      </rPr>
      <t>(kg N/ha)</t>
    </r>
  </si>
  <si>
    <t xml:space="preserve">* Pour de jeunes vergers présentant un potentiel de rendement proche d’un verger adulte, se reporter aux données des vergers en production. Pour certaines espèces fruitières (amandiers, cerisiers…) ayant une entrée en production plus tardive, les besoins en 4e année sont identiques à ceux de la 3e année. </t>
  </si>
  <si>
    <t>Vergers en production</t>
  </si>
  <si>
    <t>Pommier</t>
  </si>
  <si>
    <t>à partir de la 3e feuille</t>
  </si>
  <si>
    <t>Pommier à cidre</t>
  </si>
  <si>
    <t>Poirier</t>
  </si>
  <si>
    <t>à partir de la 4e feuille</t>
  </si>
  <si>
    <t>Actinidia (kiwi)</t>
  </si>
  <si>
    <t>à partir de la 5e feuille</t>
  </si>
  <si>
    <t>Abricotier</t>
  </si>
  <si>
    <t>Cerisier</t>
  </si>
  <si>
    <t>Pêcher</t>
  </si>
  <si>
    <t>Prunier</t>
  </si>
  <si>
    <t>Prune d'Ente</t>
  </si>
  <si>
    <t>Olivier</t>
  </si>
  <si>
    <t>Amandier</t>
  </si>
  <si>
    <t>Châtaignier</t>
  </si>
  <si>
    <t>à partir de la 7e feuille</t>
  </si>
  <si>
    <t>Noisetier</t>
  </si>
  <si>
    <t>à partir de la 6e feuille</t>
  </si>
  <si>
    <t>Noyer</t>
  </si>
  <si>
    <r>
      <t xml:space="preserve">Besoins partie pérenne
</t>
    </r>
    <r>
      <rPr>
        <sz val="9"/>
        <color theme="1"/>
        <rFont val="Arial"/>
        <family val="2"/>
      </rPr>
      <t>(kg N/ha)</t>
    </r>
  </si>
  <si>
    <t>30 à 100</t>
  </si>
  <si>
    <t>20 à 50</t>
  </si>
  <si>
    <t>20 à 80</t>
  </si>
  <si>
    <t>15 à 50</t>
  </si>
  <si>
    <t>8 à 25</t>
  </si>
  <si>
    <t>5 à 40</t>
  </si>
  <si>
    <t>5 à 25</t>
  </si>
  <si>
    <t>10 à 70</t>
  </si>
  <si>
    <t>10 à 40</t>
  </si>
  <si>
    <t>10 à 35</t>
  </si>
  <si>
    <t>2 à 8</t>
  </si>
  <si>
    <t>3 à 4</t>
  </si>
  <si>
    <t>1 à 5</t>
  </si>
  <si>
    <r>
      <t xml:space="preserve">Quantité azote importé 
</t>
    </r>
    <r>
      <rPr>
        <sz val="9"/>
        <rFont val="Arial"/>
        <family val="2"/>
      </rPr>
      <t>(</t>
    </r>
    <r>
      <rPr>
        <sz val="9"/>
        <color rgb="FFFF0000"/>
        <rFont val="Arial"/>
        <family val="2"/>
      </rPr>
      <t>en kg</t>
    </r>
    <r>
      <rPr>
        <sz val="9"/>
        <rFont val="Arial"/>
        <family val="2"/>
      </rPr>
      <t>)</t>
    </r>
  </si>
  <si>
    <r>
      <t xml:space="preserve">Quantité d'engrais organique importé 
</t>
    </r>
    <r>
      <rPr>
        <sz val="9"/>
        <rFont val="Arial"/>
        <family val="2"/>
      </rPr>
      <t>(m</t>
    </r>
    <r>
      <rPr>
        <vertAlign val="superscript"/>
        <sz val="9"/>
        <rFont val="Arial"/>
        <family val="2"/>
      </rPr>
      <t>3</t>
    </r>
    <r>
      <rPr>
        <sz val="9"/>
        <rFont val="Arial"/>
        <family val="2"/>
      </rPr>
      <t xml:space="preserve"> ou t)</t>
    </r>
  </si>
  <si>
    <r>
      <t xml:space="preserve">Teneur en azote 
</t>
    </r>
    <r>
      <rPr>
        <sz val="9"/>
        <rFont val="Arial"/>
        <family val="2"/>
      </rPr>
      <t>(kg N/m</t>
    </r>
    <r>
      <rPr>
        <vertAlign val="superscript"/>
        <sz val="9"/>
        <rFont val="Arial"/>
        <family val="2"/>
      </rPr>
      <t>3</t>
    </r>
    <r>
      <rPr>
        <sz val="9"/>
        <rFont val="Arial"/>
        <family val="2"/>
      </rPr>
      <t xml:space="preserve"> ou kg N/t)</t>
    </r>
  </si>
  <si>
    <r>
      <t xml:space="preserve">Quantité azote 
</t>
    </r>
    <r>
      <rPr>
        <sz val="9"/>
        <rFont val="Arial"/>
        <family val="2"/>
      </rPr>
      <t>(</t>
    </r>
    <r>
      <rPr>
        <sz val="9"/>
        <color rgb="FFFF0000"/>
        <rFont val="Arial"/>
        <family val="2"/>
      </rPr>
      <t>en kg</t>
    </r>
    <r>
      <rPr>
        <sz val="9"/>
        <rFont val="Arial"/>
        <family val="2"/>
      </rPr>
      <t>)</t>
    </r>
  </si>
  <si>
    <t>Onglet S2, partie "Fruits" : correction des références pour les arbres fruitiers et les petits fruits rouges</t>
  </si>
  <si>
    <t>Onglet S2, partie "Vigne", lignes 223 et 225 : correction du calcul de la quantité d'azote exporté</t>
  </si>
  <si>
    <r>
      <t xml:space="preserve">Quantité azote exporté 
</t>
    </r>
    <r>
      <rPr>
        <sz val="9"/>
        <rFont val="Arial"/>
        <family val="2"/>
      </rPr>
      <t>(</t>
    </r>
    <r>
      <rPr>
        <sz val="9"/>
        <color rgb="FFFF0000"/>
        <rFont val="Arial"/>
        <family val="2"/>
      </rPr>
      <t>en kg</t>
    </r>
    <r>
      <rPr>
        <sz val="9"/>
        <rFont val="Arial"/>
        <family val="2"/>
      </rPr>
      <t>)</t>
    </r>
  </si>
  <si>
    <r>
      <t xml:space="preserve">Quantité d'effluents exportés
</t>
    </r>
    <r>
      <rPr>
        <sz val="9"/>
        <rFont val="Arial"/>
        <family val="2"/>
      </rPr>
      <t>(m</t>
    </r>
    <r>
      <rPr>
        <vertAlign val="superscript"/>
        <sz val="9"/>
        <rFont val="Arial"/>
        <family val="2"/>
      </rPr>
      <t>3</t>
    </r>
    <r>
      <rPr>
        <sz val="9"/>
        <rFont val="Arial"/>
        <family val="2"/>
      </rPr>
      <t xml:space="preserve"> ou t)</t>
    </r>
  </si>
  <si>
    <r>
      <t xml:space="preserve">Quantité azote exportée
</t>
    </r>
    <r>
      <rPr>
        <sz val="9"/>
        <rFont val="Arial"/>
        <family val="2"/>
      </rPr>
      <t>(</t>
    </r>
    <r>
      <rPr>
        <sz val="9"/>
        <color rgb="FFFF0000"/>
        <rFont val="Arial"/>
        <family val="2"/>
      </rPr>
      <t>en kg</t>
    </r>
    <r>
      <rPr>
        <sz val="9"/>
        <rFont val="Arial"/>
        <family val="2"/>
      </rPr>
      <t>)</t>
    </r>
  </si>
  <si>
    <r>
      <t xml:space="preserve">Quantité azote exportée 
</t>
    </r>
    <r>
      <rPr>
        <sz val="9"/>
        <rFont val="Arial"/>
        <family val="2"/>
      </rPr>
      <t>(</t>
    </r>
    <r>
      <rPr>
        <sz val="9"/>
        <color rgb="FFFF0000"/>
        <rFont val="Arial"/>
        <family val="2"/>
      </rPr>
      <t>en kg</t>
    </r>
    <r>
      <rPr>
        <sz val="9"/>
        <rFont val="Arial"/>
        <family val="2"/>
      </rPr>
      <t>)</t>
    </r>
  </si>
  <si>
    <t>Correction du calcul de la quantité d'azote exporté en intégrant la teneur en MS réelle des organes considérées : 
- Onglet S2, partie S2.1, "Céréales, oléagineux, protéagineux, cultures industrielles" et quelques légumes
- Onglet S2, partie S2.2, betterave fourragère et choux fourrager</t>
  </si>
  <si>
    <r>
      <t xml:space="preserve">Teneur en MS de l'organe considéré
</t>
    </r>
    <r>
      <rPr>
        <sz val="9"/>
        <color theme="1"/>
        <rFont val="Arial"/>
        <family val="2"/>
      </rPr>
      <t>(%)</t>
    </r>
  </si>
  <si>
    <r>
      <t>Quantité azote</t>
    </r>
    <r>
      <rPr>
        <sz val="9"/>
        <color theme="1"/>
        <rFont val="Arial"/>
        <family val="2"/>
      </rPr>
      <t xml:space="preserve"> </t>
    </r>
    <r>
      <rPr>
        <b/>
        <sz val="9"/>
        <color theme="1"/>
        <rFont val="Arial"/>
        <family val="2"/>
      </rPr>
      <t>de l'organe pour la teneur en MS de réf.</t>
    </r>
    <r>
      <rPr>
        <sz val="9"/>
        <color theme="1"/>
        <rFont val="Arial"/>
        <family val="2"/>
      </rPr>
      <t xml:space="preserve">
(kg N/t)</t>
    </r>
  </si>
  <si>
    <r>
      <t xml:space="preserve">Le calcul de la quantité d'azote exporté tient compte de la </t>
    </r>
    <r>
      <rPr>
        <b/>
        <sz val="9"/>
        <rFont val="Arial"/>
        <family val="2"/>
      </rPr>
      <t>teneur en MS réelle</t>
    </r>
    <r>
      <rPr>
        <sz val="9"/>
        <rFont val="Arial"/>
        <family val="2"/>
      </rPr>
      <t xml:space="preserve"> de l'organe exporté. Si celle-ci n'est pas connue, reporter par défaut la teneur en matière sèche de référence de la colonne E dans la colonne F. </t>
    </r>
  </si>
  <si>
    <r>
      <t xml:space="preserve">Pour certains légumes, le calcul de la quantité d'azote exporté tient compte de la </t>
    </r>
    <r>
      <rPr>
        <b/>
        <sz val="9"/>
        <rFont val="Arial"/>
        <family val="2"/>
      </rPr>
      <t>teneur en MS réelle</t>
    </r>
    <r>
      <rPr>
        <sz val="9"/>
        <rFont val="Arial"/>
        <family val="2"/>
      </rPr>
      <t xml:space="preserve"> de l'organe exporté. Si celle-ci n'est pas connue, reporter par défaut la teneur en matière sèche de référence de la colonne E dans la colonne F. </t>
    </r>
  </si>
  <si>
    <r>
      <t xml:space="preserve">Rendement moyen
</t>
    </r>
    <r>
      <rPr>
        <sz val="9"/>
        <rFont val="Arial"/>
        <family val="2"/>
      </rPr>
      <t>(t/ha)</t>
    </r>
  </si>
  <si>
    <r>
      <rPr>
        <b/>
        <sz val="9"/>
        <rFont val="Arial"/>
        <family val="2"/>
      </rPr>
      <t>Quantité azote utilisé</t>
    </r>
    <r>
      <rPr>
        <sz val="9"/>
        <rFont val="Arial"/>
        <family val="2"/>
      </rPr>
      <t xml:space="preserve">
(</t>
    </r>
    <r>
      <rPr>
        <sz val="9"/>
        <color rgb="FFFF0000"/>
        <rFont val="Arial"/>
        <family val="2"/>
      </rPr>
      <t>en kg</t>
    </r>
    <r>
      <rPr>
        <sz val="9"/>
        <rFont val="Arial"/>
        <family val="2"/>
      </rPr>
      <t>)</t>
    </r>
  </si>
  <si>
    <t xml:space="preserve">Quantité exportée
</t>
  </si>
  <si>
    <r>
      <t xml:space="preserve">Teneur en matière sèche (MS) de l'organe considéré
</t>
    </r>
    <r>
      <rPr>
        <sz val="9"/>
        <color theme="1"/>
        <rFont val="Arial"/>
        <family val="2"/>
      </rPr>
      <t>(%)</t>
    </r>
  </si>
  <si>
    <r>
      <t xml:space="preserve">Quantité N exporté 
</t>
    </r>
    <r>
      <rPr>
        <sz val="9"/>
        <rFont val="Arial"/>
        <family val="2"/>
      </rPr>
      <t>(</t>
    </r>
    <r>
      <rPr>
        <sz val="9"/>
        <color rgb="FFFF0000"/>
        <rFont val="Arial"/>
        <family val="2"/>
      </rPr>
      <t>en kg</t>
    </r>
    <r>
      <rPr>
        <sz val="9"/>
        <rFont val="Arial"/>
        <family val="2"/>
      </rPr>
      <t>)</t>
    </r>
  </si>
  <si>
    <t>tonne de MF</t>
  </si>
  <si>
    <t>tonne de MS</t>
  </si>
  <si>
    <r>
      <t xml:space="preserve">Quantité exportée
</t>
    </r>
    <r>
      <rPr>
        <sz val="9"/>
        <rFont val="Arial"/>
        <family val="2"/>
      </rPr>
      <t>(tonne de MS)</t>
    </r>
  </si>
  <si>
    <r>
      <t>Teneur en azote</t>
    </r>
    <r>
      <rPr>
        <sz val="9"/>
        <color theme="1"/>
        <rFont val="Arial"/>
        <family val="2"/>
      </rPr>
      <t xml:space="preserve"> 
(kg N/t MS)</t>
    </r>
  </si>
  <si>
    <t>Onglet S2, partie S2.3 : précision des unités</t>
  </si>
  <si>
    <t>Onglets E1, E4 et S1 : possibilité de saisir dans le fichier les unités des quantités apportées ou exportées</t>
  </si>
  <si>
    <r>
      <rPr>
        <i/>
        <sz val="9"/>
        <rFont val="Arial"/>
        <family val="2"/>
      </rPr>
      <t>Pour info</t>
    </r>
    <r>
      <rPr>
        <b/>
        <sz val="9"/>
        <rFont val="Arial"/>
        <family val="2"/>
      </rPr>
      <t xml:space="preserve">
Teneur en MS
</t>
    </r>
    <r>
      <rPr>
        <sz val="9"/>
        <rFont val="Arial"/>
        <family val="2"/>
      </rPr>
      <t>(%)</t>
    </r>
  </si>
  <si>
    <r>
      <t xml:space="preserve">Quantité d'aliment acheté
</t>
    </r>
    <r>
      <rPr>
        <sz val="9"/>
        <rFont val="Arial"/>
        <family val="2"/>
      </rPr>
      <t>(</t>
    </r>
    <r>
      <rPr>
        <sz val="9"/>
        <color rgb="FFFF0000"/>
        <rFont val="Arial"/>
        <family val="2"/>
      </rPr>
      <t>en tonne brutes</t>
    </r>
    <r>
      <rPr>
        <sz val="9"/>
        <rFont val="Arial"/>
        <family val="2"/>
      </rPr>
      <t>)</t>
    </r>
  </si>
  <si>
    <t>Onglet E3 : correction de la formule de calcul de la quantité d'azote (/ 1 000 au lieu de * 1 000)</t>
  </si>
  <si>
    <t>S2 : Azote exporté par les cultures vendues ou cédées (= sortant de l'exploitation)</t>
  </si>
  <si>
    <t>S1 : Exportation d'azote par les effluents d'élevage vendus ou donnés (= sortant de l'exploitation)</t>
  </si>
  <si>
    <t>S3 : Exportation d'azote par les animaux vendus (= sortant de l'exploitation)</t>
  </si>
  <si>
    <t>S4 : Exportation d'azote par les produits animaux vendus (= sortant de l'exploitation)</t>
  </si>
  <si>
    <r>
      <rPr>
        <b/>
        <sz val="9"/>
        <rFont val="Arial"/>
        <family val="2"/>
      </rPr>
      <t>Rendement en fruits</t>
    </r>
    <r>
      <rPr>
        <sz val="9"/>
        <rFont val="Arial"/>
        <family val="2"/>
      </rPr>
      <t xml:space="preserve">
(t/ha)</t>
    </r>
  </si>
  <si>
    <r>
      <t xml:space="preserve">Teneurs en azote 
</t>
    </r>
    <r>
      <rPr>
        <sz val="9"/>
        <rFont val="Arial"/>
        <family val="2"/>
      </rPr>
      <t>(kg N/t fruit)</t>
    </r>
  </si>
  <si>
    <t>v1.03</t>
  </si>
  <si>
    <t>Onglet S3 : correction des formules de calcul en colonne F</t>
  </si>
  <si>
    <t>v1.04</t>
  </si>
  <si>
    <t>Onglet S2, partie S2.1 : 
- Correction des références de l'ail, la betterave maraichère et la citrouille
- Suppression de la partie "Vignes" : les exportations pour la vigne sont dorénavant dans "Vergers en production"</t>
  </si>
  <si>
    <t>Raisin (de table/de cuve)</t>
  </si>
  <si>
    <t>v1.05</t>
  </si>
  <si>
    <t>Onglet S2, partie S2.1 : correction de la référence de la betterave sucrière / culture industrielle</t>
  </si>
  <si>
    <t>Version v1.05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</si>
</sst>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9" x14ac:knownFonts="1">
    <font>
      <sz val="11"/>
      <color theme="1"/>
      <name val="Calibri"/>
      <family val="2"/>
      <scheme val="minor"/>
    </font>
    <font>
      <sz val="10"/>
      <color theme="1"/>
      <name val="Arial"/>
      <family val="2"/>
    </font>
    <font>
      <b/>
      <sz val="10"/>
      <name val="Arial"/>
      <family val="2"/>
    </font>
    <font>
      <sz val="10"/>
      <name val="Arial"/>
      <family val="2"/>
    </font>
    <font>
      <sz val="9"/>
      <name val="Arial"/>
      <family val="2"/>
    </font>
    <font>
      <b/>
      <sz val="12"/>
      <name val="Arial"/>
      <family val="2"/>
    </font>
    <font>
      <b/>
      <i/>
      <sz val="10"/>
      <name val="Arial"/>
      <family val="2"/>
    </font>
    <font>
      <b/>
      <sz val="12"/>
      <color theme="0"/>
      <name val="Arial"/>
      <family val="2"/>
    </font>
    <font>
      <sz val="12"/>
      <color theme="0"/>
      <name val="Arial"/>
      <family val="2"/>
    </font>
    <font>
      <b/>
      <sz val="14"/>
      <name val="Arial"/>
      <family val="2"/>
    </font>
    <font>
      <sz val="9"/>
      <color theme="1"/>
      <name val="Arial"/>
      <family val="2"/>
    </font>
    <font>
      <b/>
      <sz val="9"/>
      <name val="Arial"/>
      <family val="2"/>
    </font>
    <font>
      <u/>
      <sz val="11"/>
      <color theme="10"/>
      <name val="Calibri"/>
      <family val="2"/>
      <scheme val="minor"/>
    </font>
    <font>
      <b/>
      <sz val="10"/>
      <color rgb="FFFF0000"/>
      <name val="Arial"/>
      <family val="2"/>
    </font>
    <font>
      <i/>
      <sz val="10"/>
      <name val="Arial"/>
      <family val="2"/>
    </font>
    <font>
      <u/>
      <sz val="10"/>
      <color theme="10"/>
      <name val="Arial"/>
      <family val="2"/>
    </font>
    <font>
      <b/>
      <u/>
      <sz val="10"/>
      <color rgb="FFFF0000"/>
      <name val="Arial"/>
      <family val="2"/>
    </font>
    <font>
      <sz val="9"/>
      <color indexed="81"/>
      <name val="Tahoma"/>
      <family val="2"/>
    </font>
    <font>
      <b/>
      <sz val="10"/>
      <color theme="0"/>
      <name val="Arial"/>
      <family val="2"/>
    </font>
    <font>
      <b/>
      <i/>
      <sz val="10"/>
      <color theme="0"/>
      <name val="Arial"/>
      <family val="2"/>
    </font>
    <font>
      <i/>
      <sz val="9"/>
      <color theme="4" tint="-0.499984740745262"/>
      <name val="Arial"/>
      <family val="2"/>
    </font>
    <font>
      <b/>
      <sz val="9"/>
      <color theme="1"/>
      <name val="Arial"/>
      <family val="2"/>
    </font>
    <font>
      <i/>
      <sz val="9"/>
      <name val="Arial"/>
      <family val="2"/>
    </font>
    <font>
      <sz val="9"/>
      <color theme="1"/>
      <name val="Calibri"/>
      <family val="2"/>
    </font>
    <font>
      <sz val="9"/>
      <color rgb="FFFF0000"/>
      <name val="Arial"/>
      <family val="2"/>
    </font>
    <font>
      <sz val="10"/>
      <color rgb="FFFF0000"/>
      <name val="Arial"/>
      <family val="2"/>
    </font>
    <font>
      <b/>
      <sz val="10"/>
      <color theme="1"/>
      <name val="Arial"/>
      <family val="2"/>
    </font>
    <font>
      <b/>
      <sz val="12"/>
      <color theme="1"/>
      <name val="Arial"/>
      <family val="2"/>
    </font>
    <font>
      <vertAlign val="superscript"/>
      <sz val="9"/>
      <name val="Arial"/>
      <family val="2"/>
    </font>
  </fonts>
  <fills count="10">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theme="4" tint="0.79998168889431442"/>
        <bgColor indexed="64"/>
      </patternFill>
    </fill>
  </fills>
  <borders count="12">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2" fillId="0" borderId="0" applyNumberFormat="0" applyFill="0" applyBorder="0" applyAlignment="0" applyProtection="0"/>
    <xf numFmtId="0" fontId="3" fillId="0" borderId="0"/>
  </cellStyleXfs>
  <cellXfs count="174">
    <xf numFmtId="0" fontId="0" fillId="0" borderId="0" xfId="0"/>
    <xf numFmtId="0" fontId="3" fillId="2" borderId="0" xfId="0" applyFont="1" applyFill="1"/>
    <xf numFmtId="0" fontId="7" fillId="3" borderId="0" xfId="0" applyFont="1" applyFill="1"/>
    <xf numFmtId="0" fontId="8" fillId="3" borderId="0" xfId="0" applyFont="1" applyFill="1"/>
    <xf numFmtId="0" fontId="11" fillId="2" borderId="0" xfId="0" applyFont="1" applyFill="1" applyBorder="1" applyAlignment="1">
      <alignment vertical="center" wrapText="1"/>
    </xf>
    <xf numFmtId="0" fontId="11" fillId="2" borderId="0" xfId="0" applyFont="1" applyFill="1" applyBorder="1" applyAlignment="1">
      <alignment horizontal="center" vertical="center" wrapText="1"/>
    </xf>
    <xf numFmtId="0" fontId="4" fillId="2" borderId="0" xfId="0" applyFont="1" applyFill="1" applyBorder="1" applyAlignment="1">
      <alignment vertical="center"/>
    </xf>
    <xf numFmtId="0" fontId="11" fillId="2" borderId="0" xfId="0" applyFont="1" applyFill="1" applyBorder="1" applyAlignment="1">
      <alignment horizontal="center" vertical="top" wrapText="1"/>
    </xf>
    <xf numFmtId="0" fontId="2" fillId="6" borderId="0" xfId="0" applyFont="1" applyFill="1" applyAlignment="1" applyProtection="1">
      <alignment horizontal="center" vertical="center"/>
      <protection locked="0"/>
    </xf>
    <xf numFmtId="0" fontId="15" fillId="0" borderId="0" xfId="1" applyFont="1"/>
    <xf numFmtId="0" fontId="11" fillId="2" borderId="0" xfId="0" applyFont="1" applyFill="1" applyAlignment="1">
      <alignment horizontal="center" vertical="center" wrapText="1"/>
    </xf>
    <xf numFmtId="0" fontId="4" fillId="2" borderId="0" xfId="0" applyFont="1" applyFill="1"/>
    <xf numFmtId="0" fontId="21" fillId="2" borderId="0" xfId="0" applyFont="1" applyFill="1" applyBorder="1" applyAlignment="1">
      <alignment horizontal="left" vertical="center" wrapText="1"/>
    </xf>
    <xf numFmtId="0" fontId="11" fillId="2" borderId="0" xfId="0" applyFont="1" applyFill="1" applyAlignment="1">
      <alignment horizontal="center" vertical="top" wrapText="1"/>
    </xf>
    <xf numFmtId="0" fontId="10" fillId="2" borderId="0" xfId="0" applyFont="1" applyFill="1" applyBorder="1" applyAlignment="1">
      <alignment vertical="center"/>
    </xf>
    <xf numFmtId="0" fontId="11" fillId="7" borderId="2" xfId="0" applyFont="1" applyFill="1" applyBorder="1"/>
    <xf numFmtId="165" fontId="4" fillId="7" borderId="0" xfId="0" applyNumberFormat="1" applyFont="1" applyFill="1" applyAlignment="1">
      <alignment horizontal="center" vertical="center"/>
    </xf>
    <xf numFmtId="165" fontId="11" fillId="7" borderId="1" xfId="0" applyNumberFormat="1" applyFont="1" applyFill="1" applyBorder="1" applyAlignment="1">
      <alignment horizontal="center" vertical="center"/>
    </xf>
    <xf numFmtId="0" fontId="4" fillId="2" borderId="0" xfId="0" applyFont="1" applyFill="1" applyAlignment="1">
      <alignment horizontal="center"/>
    </xf>
    <xf numFmtId="0" fontId="21" fillId="2" borderId="0" xfId="0" applyFont="1" applyFill="1" applyBorder="1" applyAlignment="1">
      <alignment horizontal="left" vertical="top" wrapText="1"/>
    </xf>
    <xf numFmtId="0" fontId="11" fillId="2" borderId="0" xfId="0" applyFont="1" applyFill="1" applyBorder="1" applyAlignment="1">
      <alignment vertical="center"/>
    </xf>
    <xf numFmtId="0" fontId="20" fillId="2" borderId="0" xfId="0" applyFont="1" applyFill="1" applyAlignment="1">
      <alignment horizontal="left" vertical="center" wrapText="1"/>
    </xf>
    <xf numFmtId="0" fontId="7" fillId="3" borderId="0" xfId="0" applyFont="1" applyFill="1" applyProtection="1"/>
    <xf numFmtId="0" fontId="8" fillId="3" borderId="0" xfId="0" applyFont="1" applyFill="1" applyProtection="1"/>
    <xf numFmtId="0" fontId="15" fillId="0" borderId="0" xfId="1" applyFont="1" applyProtection="1"/>
    <xf numFmtId="0" fontId="3" fillId="2" borderId="0" xfId="0" applyFont="1" applyFill="1" applyProtection="1"/>
    <xf numFmtId="0" fontId="21" fillId="2" borderId="0" xfId="0" applyFont="1" applyFill="1" applyBorder="1" applyAlignment="1" applyProtection="1">
      <alignment horizontal="left" vertical="center" wrapText="1"/>
    </xf>
    <xf numFmtId="0" fontId="21"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xf>
    <xf numFmtId="0" fontId="11" fillId="2" borderId="0" xfId="0" applyFont="1" applyFill="1" applyAlignment="1" applyProtection="1">
      <alignment horizontal="center" vertical="top" wrapText="1"/>
    </xf>
    <xf numFmtId="0" fontId="4" fillId="2" borderId="0" xfId="0" applyFont="1" applyFill="1" applyProtection="1"/>
    <xf numFmtId="0" fontId="11" fillId="2" borderId="0" xfId="0" applyFont="1" applyFill="1" applyBorder="1" applyAlignment="1" applyProtection="1">
      <alignment vertical="center"/>
    </xf>
    <xf numFmtId="0" fontId="11" fillId="2" borderId="0" xfId="0" applyFont="1" applyFill="1" applyBorder="1" applyAlignment="1" applyProtection="1">
      <alignment vertical="center" wrapText="1"/>
    </xf>
    <xf numFmtId="0" fontId="11" fillId="2" borderId="0" xfId="0" applyFont="1" applyFill="1" applyBorder="1" applyAlignment="1" applyProtection="1">
      <alignment horizontal="center" vertical="center" wrapText="1"/>
    </xf>
    <xf numFmtId="0" fontId="11" fillId="2" borderId="0" xfId="0" applyFont="1" applyFill="1" applyAlignment="1" applyProtection="1">
      <alignment horizontal="center" vertical="center" wrapText="1"/>
    </xf>
    <xf numFmtId="0" fontId="4" fillId="2" borderId="0" xfId="0" applyFont="1" applyFill="1" applyAlignment="1" applyProtection="1">
      <alignment horizontal="center"/>
    </xf>
    <xf numFmtId="0" fontId="20" fillId="2" borderId="0" xfId="0" applyFont="1" applyFill="1" applyAlignment="1" applyProtection="1">
      <alignment horizontal="left" vertical="center" wrapText="1"/>
    </xf>
    <xf numFmtId="0" fontId="10" fillId="2" borderId="0" xfId="0" applyFont="1" applyFill="1" applyBorder="1" applyAlignment="1" applyProtection="1">
      <alignment vertical="center"/>
    </xf>
    <xf numFmtId="0" fontId="4" fillId="2" borderId="0" xfId="0" applyFont="1" applyFill="1" applyBorder="1" applyAlignment="1" applyProtection="1">
      <alignment vertical="center" wrapText="1"/>
    </xf>
    <xf numFmtId="165" fontId="4" fillId="7" borderId="0" xfId="0" applyNumberFormat="1" applyFont="1" applyFill="1" applyAlignment="1" applyProtection="1">
      <alignment horizontal="center" vertical="center"/>
    </xf>
    <xf numFmtId="0" fontId="4" fillId="2" borderId="0" xfId="0" applyFont="1" applyFill="1" applyBorder="1" applyAlignment="1" applyProtection="1">
      <alignment vertical="center"/>
    </xf>
    <xf numFmtId="0" fontId="11" fillId="2" borderId="0" xfId="0" applyFont="1" applyFill="1" applyBorder="1" applyAlignment="1" applyProtection="1">
      <alignment vertical="top" wrapText="1"/>
    </xf>
    <xf numFmtId="0" fontId="3" fillId="2" borderId="0" xfId="0" applyFont="1" applyFill="1" applyAlignment="1" applyProtection="1">
      <alignment horizont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vertical="center"/>
    </xf>
    <xf numFmtId="0" fontId="2" fillId="7" borderId="2" xfId="0" applyFont="1" applyFill="1" applyBorder="1" applyProtection="1"/>
    <xf numFmtId="165" fontId="2" fillId="7" borderId="1" xfId="0" applyNumberFormat="1" applyFont="1" applyFill="1" applyBorder="1" applyAlignment="1" applyProtection="1">
      <alignment horizontal="center" vertical="center"/>
    </xf>
    <xf numFmtId="0" fontId="4" fillId="6" borderId="0" xfId="0" applyFont="1" applyFill="1" applyAlignment="1" applyProtection="1">
      <alignment horizontal="center" vertical="center"/>
      <protection locked="0"/>
    </xf>
    <xf numFmtId="0" fontId="4" fillId="2" borderId="0" xfId="0" applyFont="1" applyFill="1" applyBorder="1" applyAlignment="1" applyProtection="1">
      <alignment vertical="center" wrapText="1"/>
      <protection locked="0"/>
    </xf>
    <xf numFmtId="0" fontId="0" fillId="8" borderId="0" xfId="0" applyFill="1" applyProtection="1"/>
    <xf numFmtId="0" fontId="18" fillId="8" borderId="0" xfId="0" applyFont="1" applyFill="1" applyAlignment="1" applyProtection="1">
      <alignment horizontal="right"/>
    </xf>
    <xf numFmtId="14" fontId="19" fillId="8" borderId="0" xfId="0" applyNumberFormat="1" applyFont="1" applyFill="1" applyAlignment="1" applyProtection="1">
      <alignment horizontal="right"/>
    </xf>
    <xf numFmtId="0" fontId="9" fillId="2" borderId="0" xfId="0" applyFont="1" applyFill="1" applyProtection="1"/>
    <xf numFmtId="0" fontId="6" fillId="2" borderId="0" xfId="0" applyFont="1" applyFill="1" applyProtection="1"/>
    <xf numFmtId="0" fontId="5" fillId="2" borderId="4" xfId="0" applyFont="1" applyFill="1" applyBorder="1" applyProtection="1"/>
    <xf numFmtId="0" fontId="3" fillId="2" borderId="4" xfId="0" applyFont="1" applyFill="1" applyBorder="1" applyProtection="1"/>
    <xf numFmtId="0" fontId="6" fillId="2" borderId="0" xfId="0" applyFont="1" applyFill="1" applyAlignment="1" applyProtection="1">
      <alignment horizontal="left"/>
    </xf>
    <xf numFmtId="0" fontId="3" fillId="2" borderId="0" xfId="0" quotePrefix="1" applyFont="1" applyFill="1" applyProtection="1"/>
    <xf numFmtId="0" fontId="15" fillId="2" borderId="0" xfId="1" applyFont="1" applyFill="1" applyProtection="1"/>
    <xf numFmtId="0" fontId="3" fillId="2" borderId="0" xfId="0" quotePrefix="1" applyFont="1" applyFill="1" applyAlignment="1" applyProtection="1">
      <alignment horizontal="left"/>
    </xf>
    <xf numFmtId="0" fontId="2" fillId="2" borderId="0" xfId="0" applyFont="1" applyFill="1" applyAlignment="1" applyProtection="1">
      <alignment horizontal="center" vertical="center"/>
    </xf>
    <xf numFmtId="0" fontId="15" fillId="2" borderId="0" xfId="1" applyFont="1" applyFill="1" applyAlignment="1" applyProtection="1">
      <alignment vertical="center"/>
    </xf>
    <xf numFmtId="0" fontId="3" fillId="2" borderId="0" xfId="0" applyFont="1" applyFill="1" applyAlignment="1" applyProtection="1">
      <alignment horizontal="center" vertical="center"/>
    </xf>
    <xf numFmtId="0" fontId="2" fillId="2" borderId="0" xfId="0" quotePrefix="1" applyFont="1" applyFill="1" applyAlignment="1" applyProtection="1">
      <alignment horizontal="left"/>
    </xf>
    <xf numFmtId="0" fontId="2" fillId="2" borderId="0" xfId="0" applyFont="1" applyFill="1" applyProtection="1"/>
    <xf numFmtId="0" fontId="3" fillId="2" borderId="0" xfId="0" applyFont="1" applyFill="1" applyAlignment="1" applyProtection="1">
      <alignment vertical="center"/>
    </xf>
    <xf numFmtId="0" fontId="6" fillId="2" borderId="0" xfId="0" applyFont="1" applyFill="1" applyAlignment="1" applyProtection="1">
      <alignment horizontal="left" vertical="center"/>
    </xf>
    <xf numFmtId="0" fontId="3" fillId="2" borderId="0" xfId="0" applyFont="1" applyFill="1" applyAlignment="1" applyProtection="1">
      <alignment horizontal="left" vertical="center"/>
    </xf>
    <xf numFmtId="164" fontId="2" fillId="2" borderId="0" xfId="0" applyNumberFormat="1" applyFont="1" applyFill="1" applyAlignment="1" applyProtection="1">
      <alignment horizontal="center" vertical="center"/>
    </xf>
    <xf numFmtId="0" fontId="3" fillId="2" borderId="0" xfId="0" quotePrefix="1" applyFont="1" applyFill="1" applyAlignment="1" applyProtection="1">
      <alignment vertical="center"/>
    </xf>
    <xf numFmtId="0" fontId="3" fillId="2" borderId="0" xfId="0" quotePrefix="1" applyFont="1" applyFill="1" applyAlignment="1" applyProtection="1">
      <alignment horizontal="left" vertical="center"/>
    </xf>
    <xf numFmtId="164" fontId="3" fillId="2" borderId="0" xfId="0" applyNumberFormat="1" applyFont="1" applyFill="1" applyAlignment="1" applyProtection="1">
      <alignment horizontal="center" vertical="center"/>
    </xf>
    <xf numFmtId="0" fontId="2" fillId="2" borderId="2" xfId="0" quotePrefix="1" applyFont="1" applyFill="1" applyBorder="1" applyAlignment="1" applyProtection="1">
      <alignment horizontal="left" vertical="center"/>
    </xf>
    <xf numFmtId="164" fontId="2" fillId="2" borderId="3" xfId="0" applyNumberFormat="1" applyFont="1" applyFill="1" applyBorder="1" applyAlignment="1" applyProtection="1">
      <alignment horizontal="right" vertical="center"/>
    </xf>
    <xf numFmtId="164" fontId="2" fillId="2" borderId="1" xfId="0" applyNumberFormat="1" applyFont="1" applyFill="1" applyBorder="1" applyAlignment="1" applyProtection="1">
      <alignment horizontal="center" vertical="center"/>
    </xf>
    <xf numFmtId="0" fontId="13" fillId="2" borderId="0" xfId="0" applyFont="1" applyFill="1" applyProtection="1"/>
    <xf numFmtId="0" fontId="14" fillId="2" borderId="0" xfId="0" applyFont="1" applyFill="1" applyAlignment="1" applyProtection="1">
      <alignment horizontal="right"/>
    </xf>
    <xf numFmtId="0" fontId="14" fillId="2" borderId="0" xfId="0" applyFont="1" applyFill="1" applyAlignment="1" applyProtection="1">
      <alignment horizontal="left"/>
    </xf>
    <xf numFmtId="0" fontId="21" fillId="2" borderId="0" xfId="0" applyFont="1" applyFill="1" applyBorder="1" applyAlignment="1" applyProtection="1">
      <alignment horizontal="center" vertical="center" wrapText="1"/>
    </xf>
    <xf numFmtId="0" fontId="22" fillId="2" borderId="0" xfId="0" applyFont="1" applyFill="1" applyProtection="1"/>
    <xf numFmtId="0" fontId="20" fillId="2" borderId="0" xfId="0" applyFont="1" applyFill="1" applyProtection="1"/>
    <xf numFmtId="0" fontId="4" fillId="2" borderId="0" xfId="0" applyFont="1" applyFill="1" applyAlignment="1" applyProtection="1">
      <alignment horizontal="center" vertical="center"/>
    </xf>
    <xf numFmtId="0" fontId="11" fillId="7" borderId="2" xfId="0" applyFont="1" applyFill="1" applyBorder="1" applyProtection="1"/>
    <xf numFmtId="165" fontId="11" fillId="7" borderId="1" xfId="0" applyNumberFormat="1" applyFont="1" applyFill="1" applyBorder="1" applyAlignment="1" applyProtection="1">
      <alignment horizontal="center" vertical="center"/>
    </xf>
    <xf numFmtId="0" fontId="4" fillId="2" borderId="0" xfId="0" applyFont="1" applyFill="1" applyProtection="1">
      <protection locked="0"/>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horizontal="left" vertical="center"/>
    </xf>
    <xf numFmtId="165" fontId="4" fillId="2" borderId="0" xfId="0" applyNumberFormat="1" applyFont="1" applyFill="1" applyProtection="1"/>
    <xf numFmtId="0" fontId="2" fillId="4" borderId="0" xfId="0" applyFont="1" applyFill="1" applyProtection="1"/>
    <xf numFmtId="0" fontId="3" fillId="4" borderId="0" xfId="0" applyFont="1" applyFill="1" applyProtection="1"/>
    <xf numFmtId="0" fontId="3" fillId="4" borderId="0" xfId="0" applyFont="1" applyFill="1" applyAlignment="1" applyProtection="1">
      <alignment horizontal="center" vertical="center"/>
    </xf>
    <xf numFmtId="0" fontId="21" fillId="2" borderId="0" xfId="0" applyFont="1" applyFill="1" applyBorder="1" applyAlignment="1" applyProtection="1">
      <alignment horizontal="center" vertical="top" wrapText="1"/>
    </xf>
    <xf numFmtId="0" fontId="21" fillId="2" borderId="0" xfId="0" applyFont="1" applyFill="1" applyBorder="1" applyAlignment="1" applyProtection="1">
      <alignment horizontal="left" vertical="center"/>
    </xf>
    <xf numFmtId="0" fontId="11" fillId="2" borderId="0" xfId="0" applyFont="1" applyFill="1" applyAlignment="1" applyProtection="1">
      <alignment horizontal="center" vertical="center"/>
    </xf>
    <xf numFmtId="0" fontId="10" fillId="2" borderId="0" xfId="0" applyFont="1" applyFill="1" applyBorder="1" applyAlignment="1" applyProtection="1">
      <alignment vertical="center" wrapText="1"/>
    </xf>
    <xf numFmtId="165" fontId="11" fillId="2" borderId="0" xfId="0" applyNumberFormat="1" applyFont="1" applyFill="1" applyAlignment="1" applyProtection="1">
      <alignment horizontal="center" vertical="center" wrapText="1"/>
    </xf>
    <xf numFmtId="0" fontId="10" fillId="2" borderId="0" xfId="0" applyFont="1" applyFill="1" applyBorder="1" applyAlignment="1" applyProtection="1">
      <alignment horizontal="center" vertical="center" wrapText="1"/>
    </xf>
    <xf numFmtId="165" fontId="4" fillId="2" borderId="0" xfId="0" applyNumberFormat="1" applyFont="1" applyFill="1" applyAlignment="1" applyProtection="1">
      <alignment horizontal="center" vertical="center"/>
    </xf>
    <xf numFmtId="165" fontId="11" fillId="2" borderId="0" xfId="0" applyNumberFormat="1" applyFont="1" applyFill="1" applyAlignment="1" applyProtection="1">
      <alignment horizontal="center" vertical="top" wrapText="1"/>
    </xf>
    <xf numFmtId="16" fontId="4" fillId="2" borderId="0" xfId="0" quotePrefix="1" applyNumberFormat="1" applyFont="1" applyFill="1" applyAlignment="1" applyProtection="1">
      <alignment horizontal="center" vertical="center"/>
    </xf>
    <xf numFmtId="17" fontId="4" fillId="2" borderId="0" xfId="0" quotePrefix="1" applyNumberFormat="1" applyFont="1" applyFill="1" applyAlignment="1" applyProtection="1">
      <alignment horizontal="center" vertical="center"/>
    </xf>
    <xf numFmtId="17" fontId="4" fillId="2" borderId="0" xfId="0" applyNumberFormat="1" applyFont="1" applyFill="1" applyAlignment="1" applyProtection="1">
      <alignment horizontal="center" vertical="center"/>
    </xf>
    <xf numFmtId="0" fontId="10" fillId="2" borderId="0" xfId="0" applyFont="1" applyFill="1" applyBorder="1" applyAlignment="1" applyProtection="1">
      <alignment horizontal="center" vertical="top" wrapText="1"/>
    </xf>
    <xf numFmtId="0" fontId="4" fillId="2" borderId="0" xfId="0" applyFont="1" applyFill="1" applyBorder="1" applyAlignment="1" applyProtection="1">
      <alignment horizontal="center" vertical="center" wrapText="1"/>
    </xf>
    <xf numFmtId="3" fontId="4" fillId="2" borderId="0" xfId="0" applyNumberFormat="1" applyFont="1" applyFill="1" applyAlignment="1" applyProtection="1">
      <alignment horizontal="center" vertical="center"/>
    </xf>
    <xf numFmtId="0" fontId="4" fillId="2" borderId="0" xfId="0" applyFont="1" applyFill="1" applyAlignment="1" applyProtection="1">
      <alignment horizontal="center" vertical="top"/>
    </xf>
    <xf numFmtId="0" fontId="4" fillId="2" borderId="0" xfId="0" applyFont="1" applyFill="1" applyAlignment="1" applyProtection="1">
      <alignment vertical="top"/>
    </xf>
    <xf numFmtId="0" fontId="10" fillId="2" borderId="0" xfId="0" applyFont="1" applyFill="1" applyBorder="1" applyAlignment="1" applyProtection="1">
      <alignment horizontal="left" vertical="center"/>
    </xf>
    <xf numFmtId="164" fontId="11" fillId="7" borderId="1" xfId="0" applyNumberFormat="1" applyFont="1" applyFill="1" applyBorder="1" applyAlignment="1" applyProtection="1">
      <alignment horizontal="center" vertical="center"/>
    </xf>
    <xf numFmtId="0" fontId="10" fillId="2" borderId="0" xfId="0" applyFont="1" applyFill="1" applyBorder="1" applyAlignment="1" applyProtection="1">
      <alignment vertical="top"/>
    </xf>
    <xf numFmtId="0" fontId="4" fillId="7" borderId="0" xfId="0" applyFont="1" applyFill="1" applyAlignment="1" applyProtection="1">
      <alignment horizontal="center" vertical="top"/>
    </xf>
    <xf numFmtId="0" fontId="1" fillId="2" borderId="0" xfId="0" applyFont="1" applyFill="1" applyBorder="1" applyAlignment="1" applyProtection="1">
      <alignment horizontal="center" vertical="center" wrapText="1"/>
    </xf>
    <xf numFmtId="0" fontId="4" fillId="6" borderId="0" xfId="0" applyFont="1" applyFill="1" applyAlignment="1" applyProtection="1">
      <alignment horizontal="center" vertical="top"/>
      <protection locked="0"/>
    </xf>
    <xf numFmtId="0" fontId="22" fillId="2" borderId="0" xfId="0" applyFont="1" applyFill="1" applyAlignment="1" applyProtection="1">
      <alignment vertical="center" wrapText="1"/>
    </xf>
    <xf numFmtId="0" fontId="11" fillId="4" borderId="0" xfId="0" applyFont="1" applyFill="1" applyProtection="1"/>
    <xf numFmtId="0" fontId="4" fillId="4" borderId="0" xfId="0" applyFont="1" applyFill="1" applyProtection="1"/>
    <xf numFmtId="0" fontId="20" fillId="2" borderId="0" xfId="0" applyFont="1" applyFill="1" applyAlignment="1" applyProtection="1">
      <alignment vertical="center" wrapText="1"/>
    </xf>
    <xf numFmtId="0" fontId="3" fillId="2" borderId="0" xfId="0" applyFont="1" applyFill="1" applyAlignment="1" applyProtection="1">
      <alignment vertical="top"/>
    </xf>
    <xf numFmtId="165" fontId="4" fillId="7" borderId="0" xfId="0" applyNumberFormat="1" applyFont="1" applyFill="1" applyAlignment="1" applyProtection="1">
      <alignment horizontal="center" vertical="top"/>
    </xf>
    <xf numFmtId="0" fontId="10" fillId="2" borderId="0" xfId="0" applyFont="1" applyFill="1" applyBorder="1" applyAlignment="1" applyProtection="1">
      <alignment vertical="center" wrapText="1"/>
      <protection locked="0"/>
    </xf>
    <xf numFmtId="0" fontId="10" fillId="2" borderId="0" xfId="0" applyFont="1" applyFill="1" applyBorder="1" applyAlignment="1" applyProtection="1">
      <alignment vertical="center"/>
      <protection locked="0"/>
    </xf>
    <xf numFmtId="0" fontId="1" fillId="2" borderId="0" xfId="0" applyFont="1" applyFill="1"/>
    <xf numFmtId="0" fontId="1" fillId="2" borderId="5" xfId="0" applyFont="1" applyFill="1" applyBorder="1" applyAlignment="1">
      <alignment horizontal="center" vertical="center"/>
    </xf>
    <xf numFmtId="14" fontId="1" fillId="2" borderId="5" xfId="0" applyNumberFormat="1" applyFont="1" applyFill="1" applyBorder="1" applyAlignment="1">
      <alignment horizontal="center" vertical="center"/>
    </xf>
    <xf numFmtId="0" fontId="1" fillId="2" borderId="5" xfId="0" applyFont="1" applyFill="1" applyBorder="1"/>
    <xf numFmtId="0" fontId="1" fillId="2" borderId="5" xfId="0" applyFont="1" applyFill="1" applyBorder="1" applyAlignment="1">
      <alignment wrapText="1"/>
    </xf>
    <xf numFmtId="0" fontId="27" fillId="2" borderId="0" xfId="0" applyFont="1" applyFill="1"/>
    <xf numFmtId="165" fontId="4" fillId="2" borderId="0" xfId="0" applyNumberFormat="1" applyFont="1" applyFill="1" applyAlignment="1" applyProtection="1">
      <alignment horizontal="center" vertical="top" wrapText="1"/>
    </xf>
    <xf numFmtId="0" fontId="4" fillId="2" borderId="0" xfId="0" applyFont="1" applyFill="1" applyAlignment="1" applyProtection="1">
      <alignment horizontal="center" vertical="top" wrapText="1"/>
    </xf>
    <xf numFmtId="165" fontId="4" fillId="6" borderId="0" xfId="0" applyNumberFormat="1" applyFont="1" applyFill="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8"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164" fontId="4" fillId="6" borderId="6" xfId="0" applyNumberFormat="1" applyFont="1" applyFill="1" applyBorder="1" applyAlignment="1" applyProtection="1">
      <alignment horizontal="center" vertical="center"/>
      <protection locked="0"/>
    </xf>
    <xf numFmtId="164" fontId="4" fillId="6" borderId="8" xfId="0" applyNumberFormat="1" applyFont="1" applyFill="1" applyBorder="1" applyAlignment="1" applyProtection="1">
      <alignment horizontal="center" vertical="center"/>
      <protection locked="0"/>
    </xf>
    <xf numFmtId="165" fontId="4" fillId="6" borderId="6" xfId="0" applyNumberFormat="1" applyFont="1" applyFill="1" applyBorder="1" applyAlignment="1" applyProtection="1">
      <alignment horizontal="center" vertical="center"/>
      <protection locked="0"/>
    </xf>
    <xf numFmtId="2" fontId="4" fillId="6" borderId="8" xfId="0" applyNumberFormat="1" applyFont="1" applyFill="1" applyBorder="1" applyAlignment="1" applyProtection="1">
      <alignment horizontal="center" vertical="top"/>
      <protection locked="0"/>
    </xf>
    <xf numFmtId="3" fontId="4" fillId="6" borderId="6" xfId="0" applyNumberFormat="1" applyFont="1" applyFill="1" applyBorder="1" applyAlignment="1" applyProtection="1">
      <alignment horizontal="center" vertical="top"/>
      <protection locked="0"/>
    </xf>
    <xf numFmtId="0" fontId="10" fillId="5" borderId="8"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xf>
    <xf numFmtId="0" fontId="21" fillId="2" borderId="6" xfId="0" applyFont="1" applyFill="1" applyBorder="1" applyAlignment="1" applyProtection="1">
      <alignment horizontal="center" vertical="top" wrapText="1"/>
    </xf>
    <xf numFmtId="0" fontId="10" fillId="5" borderId="6" xfId="0" applyFont="1" applyFill="1" applyBorder="1" applyAlignment="1" applyProtection="1">
      <alignment horizontal="center" vertical="center" wrapText="1"/>
    </xf>
    <xf numFmtId="3" fontId="4" fillId="6" borderId="6" xfId="0" applyNumberFormat="1" applyFont="1" applyFill="1" applyBorder="1" applyAlignment="1" applyProtection="1">
      <alignment horizontal="center" vertical="center"/>
      <protection locked="0"/>
    </xf>
    <xf numFmtId="1" fontId="10" fillId="5" borderId="8" xfId="0" applyNumberFormat="1" applyFont="1" applyFill="1" applyBorder="1" applyAlignment="1" applyProtection="1">
      <alignment horizontal="center" vertical="center" wrapText="1"/>
    </xf>
    <xf numFmtId="164" fontId="10" fillId="5" borderId="8" xfId="0" applyNumberFormat="1" applyFont="1" applyFill="1" applyBorder="1" applyAlignment="1" applyProtection="1">
      <alignment horizontal="center" vertical="center" wrapText="1"/>
    </xf>
    <xf numFmtId="165" fontId="4" fillId="6" borderId="8" xfId="0" applyNumberFormat="1" applyFont="1" applyFill="1" applyBorder="1" applyAlignment="1" applyProtection="1">
      <alignment horizontal="center" vertical="center"/>
      <protection locked="0"/>
    </xf>
    <xf numFmtId="2" fontId="4" fillId="6" borderId="8" xfId="0" applyNumberFormat="1" applyFont="1" applyFill="1" applyBorder="1" applyAlignment="1" applyProtection="1">
      <alignment horizontal="center" vertical="center"/>
      <protection locked="0"/>
    </xf>
    <xf numFmtId="2" fontId="10" fillId="5" borderId="8" xfId="0" applyNumberFormat="1" applyFont="1" applyFill="1" applyBorder="1" applyAlignment="1" applyProtection="1">
      <alignment horizontal="center" vertical="top" wrapText="1"/>
    </xf>
    <xf numFmtId="164" fontId="10" fillId="5" borderId="8" xfId="0" applyNumberFormat="1" applyFont="1" applyFill="1" applyBorder="1" applyAlignment="1" applyProtection="1">
      <alignment horizontal="center" vertical="top" wrapText="1"/>
    </xf>
    <xf numFmtId="164" fontId="4" fillId="6" borderId="8" xfId="0" applyNumberFormat="1" applyFont="1" applyFill="1" applyBorder="1" applyAlignment="1" applyProtection="1">
      <alignment horizontal="center" vertical="top"/>
      <protection locked="0"/>
    </xf>
    <xf numFmtId="0" fontId="11" fillId="2" borderId="6"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5" borderId="8" xfId="0" applyFont="1" applyFill="1" applyBorder="1" applyAlignment="1" applyProtection="1">
      <alignment horizontal="center" vertical="center" wrapText="1"/>
    </xf>
    <xf numFmtId="0" fontId="21" fillId="2" borderId="8"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8" xfId="0" applyFont="1" applyFill="1" applyBorder="1" applyAlignment="1" applyProtection="1">
      <alignment horizontal="center" vertical="top" wrapText="1"/>
    </xf>
    <xf numFmtId="0" fontId="4" fillId="5" borderId="6" xfId="0" applyFont="1" applyFill="1" applyBorder="1" applyAlignment="1" applyProtection="1">
      <alignment horizontal="center" vertical="center" wrapText="1"/>
    </xf>
    <xf numFmtId="0" fontId="10" fillId="5" borderId="6" xfId="0" applyFont="1" applyFill="1" applyBorder="1" applyAlignment="1" applyProtection="1">
      <alignment horizontal="center" vertical="top" wrapText="1"/>
    </xf>
    <xf numFmtId="0" fontId="4" fillId="2" borderId="8" xfId="0" applyFont="1" applyFill="1" applyBorder="1" applyAlignment="1" applyProtection="1">
      <alignment horizontal="center" vertical="top" wrapText="1"/>
    </xf>
    <xf numFmtId="0" fontId="11" fillId="2" borderId="8" xfId="0" applyFont="1" applyFill="1" applyBorder="1" applyAlignment="1" applyProtection="1">
      <alignment horizontal="center" vertical="top" wrapText="1"/>
    </xf>
    <xf numFmtId="0" fontId="26" fillId="9" borderId="5"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14" fontId="1" fillId="2" borderId="9" xfId="0" applyNumberFormat="1" applyFont="1" applyFill="1" applyBorder="1" applyAlignment="1">
      <alignment horizontal="center" vertical="center"/>
    </xf>
    <xf numFmtId="14" fontId="1" fillId="2" borderId="10" xfId="0" applyNumberFormat="1" applyFont="1" applyFill="1" applyBorder="1" applyAlignment="1">
      <alignment horizontal="center" vertical="center"/>
    </xf>
    <xf numFmtId="14" fontId="1" fillId="2" borderId="11" xfId="0" applyNumberFormat="1" applyFont="1" applyFill="1" applyBorder="1" applyAlignment="1">
      <alignment horizontal="center" vertical="center"/>
    </xf>
    <xf numFmtId="0" fontId="25" fillId="2" borderId="0" xfId="0" applyFont="1" applyFill="1" applyAlignment="1" applyProtection="1">
      <alignment horizontal="left" wrapText="1"/>
    </xf>
    <xf numFmtId="0" fontId="20" fillId="2" borderId="0" xfId="0" applyFont="1" applyFill="1" applyAlignment="1" applyProtection="1">
      <alignment horizontal="left" vertical="center" wrapText="1"/>
    </xf>
    <xf numFmtId="0" fontId="20" fillId="2" borderId="0" xfId="0" applyFont="1" applyFill="1" applyAlignment="1">
      <alignment horizontal="left" vertical="center" wrapText="1"/>
    </xf>
    <xf numFmtId="0" fontId="4" fillId="2" borderId="0" xfId="0" applyFont="1" applyFill="1" applyAlignment="1" applyProtection="1">
      <alignment horizontal="left" vertical="center" wrapText="1"/>
    </xf>
    <xf numFmtId="0" fontId="4" fillId="2" borderId="0" xfId="0" applyFont="1" applyFill="1" applyAlignment="1" applyProtection="1">
      <alignment horizontal="left" vertical="center"/>
    </xf>
    <xf numFmtId="0" fontId="22" fillId="2" borderId="0" xfId="0" applyFont="1" applyFill="1" applyAlignment="1" applyProtection="1">
      <alignment horizontal="left" vertical="center" wrapText="1"/>
    </xf>
  </cellXfs>
  <cellStyles count="3">
    <cellStyle name="Lien hypertexte" xfId="1" builtinId="8"/>
    <cellStyle name="Normal" xfId="0" builtinId="0"/>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Accueil!A1"/></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104775</xdr:rowOff>
    </xdr:from>
    <xdr:to>
      <xdr:col>1</xdr:col>
      <xdr:colOff>1057275</xdr:colOff>
      <xdr:row>5</xdr:row>
      <xdr:rowOff>21442</xdr:rowOff>
    </xdr:to>
    <xdr:pic>
      <xdr:nvPicPr>
        <xdr:cNvPr id="2" name="Image 1">
          <a:hlinkClick xmlns:r="http://schemas.openxmlformats.org/officeDocument/2006/relationships" r:id="rId1"/>
          <a:extLst>
            <a:ext uri="{FF2B5EF4-FFF2-40B4-BE49-F238E27FC236}">
              <a16:creationId xmlns:a16="http://schemas.microsoft.com/office/drawing/2014/main" id="{BE8C38AB-0399-4002-9743-8975DDF37CE6}"/>
            </a:ext>
          </a:extLst>
        </xdr:cNvPr>
        <xdr:cNvPicPr>
          <a:picLocks noChangeAspect="1"/>
        </xdr:cNvPicPr>
      </xdr:nvPicPr>
      <xdr:blipFill>
        <a:blip xmlns:r="http://schemas.openxmlformats.org/officeDocument/2006/relationships" r:embed="rId2"/>
        <a:stretch>
          <a:fillRect/>
        </a:stretch>
      </xdr:blipFill>
      <xdr:spPr>
        <a:xfrm>
          <a:off x="152400" y="104775"/>
          <a:ext cx="1295400" cy="7262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19" sqref="C19"/>
    </sheetView>
  </sheetViews>
  <sheetFormatPr baseColWidth="10" defaultRowHeight="12.75" x14ac:dyDescent="0.2"/>
  <cols>
    <col min="1" max="1" width="10.7109375" style="121" customWidth="1"/>
    <col min="2" max="2" width="12.7109375" style="121" customWidth="1"/>
    <col min="3" max="3" width="122.7109375" style="121" customWidth="1"/>
    <col min="4" max="16384" width="11.42578125" style="121"/>
  </cols>
  <sheetData>
    <row r="1" spans="1:3" ht="15.75" x14ac:dyDescent="0.25">
      <c r="A1" s="126" t="s">
        <v>777</v>
      </c>
    </row>
    <row r="3" spans="1:3" x14ac:dyDescent="0.2">
      <c r="A3" s="161" t="s">
        <v>773</v>
      </c>
      <c r="B3" s="161" t="s">
        <v>774</v>
      </c>
      <c r="C3" s="161" t="s">
        <v>775</v>
      </c>
    </row>
    <row r="4" spans="1:3" x14ac:dyDescent="0.2">
      <c r="A4" s="122" t="s">
        <v>776</v>
      </c>
      <c r="B4" s="123">
        <v>44862</v>
      </c>
      <c r="C4" s="124"/>
    </row>
    <row r="5" spans="1:3" x14ac:dyDescent="0.2">
      <c r="A5" s="122" t="s">
        <v>778</v>
      </c>
      <c r="B5" s="123">
        <v>44928</v>
      </c>
      <c r="C5" s="125" t="s">
        <v>833</v>
      </c>
    </row>
    <row r="6" spans="1:3" x14ac:dyDescent="0.2">
      <c r="A6" s="162" t="s">
        <v>779</v>
      </c>
      <c r="B6" s="165">
        <v>44945</v>
      </c>
      <c r="C6" s="125" t="s">
        <v>853</v>
      </c>
    </row>
    <row r="7" spans="1:3" x14ac:dyDescent="0.2">
      <c r="A7" s="163"/>
      <c r="B7" s="166"/>
      <c r="C7" s="125" t="s">
        <v>856</v>
      </c>
    </row>
    <row r="8" spans="1:3" ht="38.25" x14ac:dyDescent="0.2">
      <c r="A8" s="163"/>
      <c r="B8" s="166"/>
      <c r="C8" s="125" t="s">
        <v>838</v>
      </c>
    </row>
    <row r="9" spans="1:3" x14ac:dyDescent="0.2">
      <c r="A9" s="163"/>
      <c r="B9" s="166"/>
      <c r="C9" s="125" t="s">
        <v>832</v>
      </c>
    </row>
    <row r="10" spans="1:3" x14ac:dyDescent="0.2">
      <c r="A10" s="164"/>
      <c r="B10" s="167"/>
      <c r="C10" s="125" t="s">
        <v>852</v>
      </c>
    </row>
    <row r="11" spans="1:3" x14ac:dyDescent="0.2">
      <c r="A11" s="122" t="s">
        <v>863</v>
      </c>
      <c r="B11" s="123">
        <v>44958</v>
      </c>
      <c r="C11" s="125" t="s">
        <v>864</v>
      </c>
    </row>
    <row r="12" spans="1:3" ht="38.25" x14ac:dyDescent="0.2">
      <c r="A12" s="122" t="s">
        <v>865</v>
      </c>
      <c r="B12" s="123">
        <v>45016</v>
      </c>
      <c r="C12" s="125" t="s">
        <v>866</v>
      </c>
    </row>
    <row r="13" spans="1:3" x14ac:dyDescent="0.2">
      <c r="A13" s="122" t="s">
        <v>868</v>
      </c>
      <c r="B13" s="123">
        <v>45029</v>
      </c>
      <c r="C13" s="125" t="s">
        <v>869</v>
      </c>
    </row>
  </sheetData>
  <sheetProtection algorithmName="SHA-512" hashValue="4flmmSUQ87OSbx7bcy9S9RwqL6MwlShVq3KOuWXcgOR17Y0H+KaUgBoUM3qxIoI1Y78KFU5vXwh2HRULwWr+gA==" saltValue="XmuDZcO8nh95X6vkr7sEmg==" spinCount="100000" sheet="1" objects="1" scenarios="1"/>
  <mergeCells count="2">
    <mergeCell ref="A6:A10"/>
    <mergeCell ref="B6:B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86"/>
  <sheetViews>
    <sheetView zoomScaleNormal="100" workbookViewId="0">
      <selection activeCell="G18" sqref="G18"/>
    </sheetView>
  </sheetViews>
  <sheetFormatPr baseColWidth="10" defaultRowHeight="12.75" x14ac:dyDescent="0.2"/>
  <cols>
    <col min="1" max="1" width="23.28515625" style="25" customWidth="1"/>
    <col min="2" max="4" width="20.7109375" style="25" customWidth="1"/>
    <col min="5" max="5" width="18.7109375" style="25" customWidth="1"/>
    <col min="6" max="6" width="14.85546875" style="25" customWidth="1"/>
    <col min="7" max="7" width="21.140625" style="25" customWidth="1"/>
    <col min="8" max="16384" width="11.42578125" style="25"/>
  </cols>
  <sheetData>
    <row r="2" spans="1:16" ht="15.75" x14ac:dyDescent="0.25">
      <c r="A2" s="22" t="s">
        <v>860</v>
      </c>
      <c r="B2" s="23"/>
      <c r="C2" s="23"/>
      <c r="D2" s="23"/>
      <c r="E2" s="23"/>
      <c r="F2" s="23"/>
      <c r="G2" s="23"/>
      <c r="H2" s="24" t="s">
        <v>249</v>
      </c>
    </row>
    <row r="4" spans="1:16" x14ac:dyDescent="0.2">
      <c r="A4" s="88" t="s">
        <v>424</v>
      </c>
      <c r="B4" s="89"/>
      <c r="C4" s="89"/>
      <c r="D4" s="89"/>
      <c r="E4" s="89"/>
      <c r="F4" s="89"/>
      <c r="G4" s="89"/>
      <c r="H4" s="24" t="s">
        <v>249</v>
      </c>
    </row>
    <row r="5" spans="1:16" x14ac:dyDescent="0.2">
      <c r="A5" s="30"/>
      <c r="B5" s="30"/>
      <c r="C5" s="30"/>
      <c r="D5" s="30"/>
      <c r="E5" s="30"/>
      <c r="F5" s="30"/>
      <c r="G5" s="30"/>
      <c r="H5" s="30"/>
      <c r="I5" s="30"/>
      <c r="J5" s="30"/>
      <c r="K5" s="30"/>
      <c r="L5" s="30"/>
      <c r="M5" s="30"/>
      <c r="N5" s="30"/>
      <c r="O5" s="30"/>
      <c r="P5" s="30"/>
    </row>
    <row r="6" spans="1:16" ht="36" customHeight="1" x14ac:dyDescent="0.2">
      <c r="A6" s="27" t="s">
        <v>355</v>
      </c>
      <c r="B6" s="27" t="s">
        <v>364</v>
      </c>
      <c r="C6" s="29" t="s">
        <v>423</v>
      </c>
      <c r="D6" s="29" t="s">
        <v>369</v>
      </c>
      <c r="E6" s="91" t="s">
        <v>365</v>
      </c>
      <c r="F6" s="29" t="s">
        <v>837</v>
      </c>
      <c r="G6" s="30"/>
      <c r="H6" s="173" t="s">
        <v>425</v>
      </c>
      <c r="I6" s="173"/>
      <c r="J6" s="173"/>
      <c r="K6" s="173"/>
      <c r="L6" s="113"/>
      <c r="M6" s="113"/>
      <c r="N6" s="113"/>
      <c r="O6" s="113"/>
      <c r="P6" s="113"/>
    </row>
    <row r="7" spans="1:16" x14ac:dyDescent="0.2">
      <c r="A7" s="94" t="s">
        <v>70</v>
      </c>
      <c r="B7" s="94" t="s">
        <v>358</v>
      </c>
      <c r="C7" s="135"/>
      <c r="D7" s="146"/>
      <c r="E7" s="138">
        <v>6.06</v>
      </c>
      <c r="F7" s="39">
        <f>C7/10^3*D7/E7</f>
        <v>0</v>
      </c>
      <c r="G7" s="30"/>
      <c r="H7" s="79"/>
      <c r="I7" s="30"/>
      <c r="J7" s="30"/>
      <c r="K7" s="30"/>
      <c r="L7" s="30"/>
      <c r="M7" s="30"/>
      <c r="N7" s="30"/>
      <c r="O7" s="30"/>
      <c r="P7" s="30"/>
    </row>
    <row r="8" spans="1:16" x14ac:dyDescent="0.2">
      <c r="A8" s="94" t="s">
        <v>359</v>
      </c>
      <c r="B8" s="94" t="s">
        <v>362</v>
      </c>
      <c r="C8" s="135"/>
      <c r="D8" s="146"/>
      <c r="E8" s="138">
        <v>5.74</v>
      </c>
      <c r="F8" s="39">
        <f t="shared" ref="F8:F12" si="0">C8/10^3*D8/E8</f>
        <v>0</v>
      </c>
      <c r="G8" s="30"/>
      <c r="H8" s="30"/>
      <c r="I8" s="30"/>
      <c r="J8" s="30"/>
      <c r="K8" s="30"/>
      <c r="L8" s="30"/>
      <c r="M8" s="30"/>
      <c r="N8" s="30"/>
      <c r="O8" s="30"/>
      <c r="P8" s="30"/>
    </row>
    <row r="9" spans="1:16" x14ac:dyDescent="0.2">
      <c r="A9" s="94" t="s">
        <v>57</v>
      </c>
      <c r="B9" s="94" t="s">
        <v>361</v>
      </c>
      <c r="C9" s="135"/>
      <c r="D9" s="146"/>
      <c r="E9" s="138">
        <v>6.06</v>
      </c>
      <c r="F9" s="39">
        <f t="shared" si="0"/>
        <v>0</v>
      </c>
      <c r="G9" s="30"/>
      <c r="H9" s="30"/>
      <c r="I9" s="30"/>
      <c r="J9" s="30"/>
      <c r="K9" s="30"/>
      <c r="L9" s="30"/>
      <c r="M9" s="30"/>
      <c r="N9" s="30"/>
      <c r="O9" s="30"/>
      <c r="P9" s="30"/>
    </row>
    <row r="10" spans="1:16" x14ac:dyDescent="0.2">
      <c r="A10" s="94" t="s">
        <v>360</v>
      </c>
      <c r="B10" s="119" t="s">
        <v>208</v>
      </c>
      <c r="C10" s="135"/>
      <c r="D10" s="146"/>
      <c r="E10" s="138">
        <v>5.74</v>
      </c>
      <c r="F10" s="39">
        <f t="shared" si="0"/>
        <v>0</v>
      </c>
      <c r="G10" s="30"/>
      <c r="H10" s="30"/>
      <c r="I10" s="30"/>
      <c r="J10" s="30"/>
      <c r="K10" s="30"/>
      <c r="L10" s="30"/>
      <c r="M10" s="30"/>
      <c r="N10" s="30"/>
      <c r="O10" s="30"/>
      <c r="P10" s="30"/>
    </row>
    <row r="11" spans="1:16" x14ac:dyDescent="0.2">
      <c r="A11" s="94" t="s">
        <v>360</v>
      </c>
      <c r="B11" s="119" t="s">
        <v>208</v>
      </c>
      <c r="C11" s="135"/>
      <c r="D11" s="146"/>
      <c r="E11" s="138">
        <v>5.74</v>
      </c>
      <c r="F11" s="39">
        <f t="shared" ref="F11" si="1">C11/10^3*D11/E11</f>
        <v>0</v>
      </c>
      <c r="G11" s="30"/>
      <c r="H11" s="30"/>
      <c r="I11" s="30"/>
      <c r="J11" s="30"/>
      <c r="K11" s="30"/>
      <c r="L11" s="30"/>
      <c r="M11" s="30"/>
      <c r="N11" s="30"/>
      <c r="O11" s="30"/>
      <c r="P11" s="30"/>
    </row>
    <row r="12" spans="1:16" x14ac:dyDescent="0.2">
      <c r="A12" s="94" t="s">
        <v>360</v>
      </c>
      <c r="B12" s="119" t="s">
        <v>208</v>
      </c>
      <c r="C12" s="135"/>
      <c r="D12" s="146"/>
      <c r="E12" s="138">
        <v>5.74</v>
      </c>
      <c r="F12" s="39">
        <f t="shared" si="0"/>
        <v>0</v>
      </c>
      <c r="G12" s="30"/>
      <c r="H12" s="30"/>
      <c r="I12" s="30"/>
      <c r="J12" s="30"/>
      <c r="K12" s="30"/>
      <c r="L12" s="30"/>
      <c r="M12" s="30"/>
      <c r="N12" s="30"/>
      <c r="O12" s="30"/>
      <c r="P12" s="30"/>
    </row>
    <row r="13" spans="1:16" ht="13.5" thickBot="1" x14ac:dyDescent="0.25">
      <c r="A13" s="30"/>
      <c r="B13" s="30"/>
      <c r="C13" s="30"/>
      <c r="D13" s="30"/>
      <c r="E13" s="30"/>
      <c r="F13" s="87"/>
      <c r="G13" s="30"/>
      <c r="H13" s="30"/>
      <c r="I13" s="30"/>
      <c r="J13" s="30"/>
      <c r="K13" s="30"/>
      <c r="L13" s="30"/>
      <c r="M13" s="30"/>
      <c r="N13" s="30"/>
      <c r="O13" s="30"/>
      <c r="P13" s="30"/>
    </row>
    <row r="14" spans="1:16" ht="13.5" thickBot="1" x14ac:dyDescent="0.25">
      <c r="A14" s="30"/>
      <c r="B14" s="30"/>
      <c r="C14" s="30"/>
      <c r="D14" s="30"/>
      <c r="E14" s="82" t="s">
        <v>363</v>
      </c>
      <c r="F14" s="108">
        <f>SUM(F7:F12)</f>
        <v>0</v>
      </c>
      <c r="G14" s="30"/>
      <c r="H14" s="30"/>
      <c r="I14" s="30"/>
      <c r="J14" s="30"/>
      <c r="K14" s="30"/>
      <c r="L14" s="30"/>
      <c r="M14" s="30"/>
      <c r="N14" s="30"/>
      <c r="O14" s="30"/>
      <c r="P14" s="30"/>
    </row>
    <row r="15" spans="1:16" x14ac:dyDescent="0.2">
      <c r="A15" s="30"/>
      <c r="B15" s="30"/>
      <c r="C15" s="30"/>
      <c r="D15" s="30"/>
      <c r="E15" s="30"/>
      <c r="F15" s="30"/>
      <c r="G15" s="30"/>
      <c r="H15" s="30"/>
      <c r="I15" s="30"/>
      <c r="J15" s="30"/>
      <c r="K15" s="30"/>
      <c r="L15" s="30"/>
      <c r="M15" s="30"/>
      <c r="N15" s="30"/>
      <c r="O15" s="30"/>
      <c r="P15" s="30"/>
    </row>
    <row r="16" spans="1:16" x14ac:dyDescent="0.2">
      <c r="A16" s="30"/>
      <c r="B16" s="30"/>
      <c r="C16" s="30"/>
      <c r="D16" s="30"/>
      <c r="E16" s="30"/>
      <c r="F16" s="30"/>
      <c r="G16" s="30"/>
      <c r="H16" s="30"/>
      <c r="I16" s="30"/>
      <c r="J16" s="30"/>
      <c r="K16" s="30"/>
      <c r="L16" s="30"/>
      <c r="M16" s="30"/>
      <c r="N16" s="30"/>
      <c r="O16" s="30"/>
      <c r="P16" s="30"/>
    </row>
    <row r="17" spans="1:16" x14ac:dyDescent="0.2">
      <c r="A17" s="114" t="s">
        <v>366</v>
      </c>
      <c r="B17" s="115"/>
      <c r="C17" s="115"/>
      <c r="D17" s="115"/>
      <c r="E17" s="115"/>
      <c r="F17" s="115"/>
      <c r="G17" s="115"/>
      <c r="H17" s="24" t="s">
        <v>249</v>
      </c>
      <c r="I17" s="30"/>
      <c r="J17" s="30"/>
      <c r="K17" s="30"/>
      <c r="L17" s="30"/>
      <c r="M17" s="30"/>
      <c r="N17" s="30"/>
      <c r="O17" s="30"/>
      <c r="P17" s="30"/>
    </row>
    <row r="18" spans="1:16" x14ac:dyDescent="0.2">
      <c r="A18" s="30"/>
      <c r="B18" s="30"/>
      <c r="C18" s="30"/>
      <c r="D18" s="30"/>
      <c r="E18" s="30"/>
      <c r="F18" s="30"/>
      <c r="G18" s="30"/>
      <c r="H18" s="30"/>
      <c r="I18" s="30"/>
      <c r="J18" s="30"/>
      <c r="K18" s="30"/>
      <c r="L18" s="30"/>
      <c r="M18" s="30"/>
      <c r="N18" s="30"/>
      <c r="O18" s="30"/>
      <c r="P18" s="30"/>
    </row>
    <row r="19" spans="1:16" s="117" customFormat="1" ht="48" customHeight="1" x14ac:dyDescent="0.25">
      <c r="A19" s="27" t="s">
        <v>371</v>
      </c>
      <c r="B19" s="27" t="s">
        <v>372</v>
      </c>
      <c r="C19" s="29"/>
      <c r="D19" s="29" t="s">
        <v>367</v>
      </c>
      <c r="E19" s="91" t="s">
        <v>368</v>
      </c>
      <c r="F19" s="29" t="s">
        <v>837</v>
      </c>
      <c r="G19" s="105"/>
      <c r="H19" s="169" t="s">
        <v>420</v>
      </c>
      <c r="I19" s="169"/>
      <c r="J19" s="169"/>
      <c r="K19" s="169"/>
      <c r="L19" s="169"/>
      <c r="M19" s="169"/>
      <c r="N19" s="169"/>
      <c r="O19" s="169"/>
      <c r="P19" s="116"/>
    </row>
    <row r="20" spans="1:16" x14ac:dyDescent="0.2">
      <c r="A20" s="107" t="s">
        <v>370</v>
      </c>
      <c r="B20" s="37" t="s">
        <v>373</v>
      </c>
      <c r="C20" s="29"/>
      <c r="D20" s="135"/>
      <c r="E20" s="141">
        <v>3.24</v>
      </c>
      <c r="F20" s="39">
        <f>D20*E20/100*6.38</f>
        <v>0</v>
      </c>
      <c r="G20" s="30"/>
      <c r="H20" s="30"/>
      <c r="I20" s="30"/>
      <c r="J20" s="30"/>
      <c r="K20" s="30"/>
      <c r="L20" s="30"/>
      <c r="M20" s="30"/>
      <c r="N20" s="30"/>
      <c r="O20" s="30"/>
      <c r="P20" s="30"/>
    </row>
    <row r="21" spans="1:16" x14ac:dyDescent="0.2">
      <c r="A21" s="107" t="s">
        <v>370</v>
      </c>
      <c r="B21" s="37" t="s">
        <v>374</v>
      </c>
      <c r="C21" s="29"/>
      <c r="D21" s="135"/>
      <c r="E21" s="141">
        <v>3.28</v>
      </c>
      <c r="F21" s="39">
        <f t="shared" ref="F21:F61" si="2">D21*E21/100*6.38</f>
        <v>0</v>
      </c>
      <c r="G21" s="30"/>
      <c r="H21" s="30"/>
      <c r="I21" s="30"/>
      <c r="J21" s="30"/>
      <c r="K21" s="30"/>
      <c r="L21" s="30"/>
      <c r="M21" s="30"/>
      <c r="N21" s="30"/>
      <c r="O21" s="30"/>
      <c r="P21" s="30"/>
    </row>
    <row r="22" spans="1:16" x14ac:dyDescent="0.2">
      <c r="A22" s="107" t="s">
        <v>370</v>
      </c>
      <c r="B22" s="37" t="s">
        <v>375</v>
      </c>
      <c r="C22" s="29"/>
      <c r="D22" s="135"/>
      <c r="E22" s="141">
        <v>3.26</v>
      </c>
      <c r="F22" s="39">
        <f t="shared" si="2"/>
        <v>0</v>
      </c>
      <c r="G22" s="30"/>
      <c r="H22" s="30"/>
      <c r="I22" s="30"/>
      <c r="J22" s="30"/>
      <c r="K22" s="30"/>
      <c r="L22" s="30"/>
      <c r="M22" s="30"/>
      <c r="N22" s="30"/>
      <c r="O22" s="30"/>
      <c r="P22" s="30"/>
    </row>
    <row r="23" spans="1:16" x14ac:dyDescent="0.2">
      <c r="A23" s="107" t="s">
        <v>370</v>
      </c>
      <c r="B23" s="37" t="s">
        <v>376</v>
      </c>
      <c r="C23" s="29"/>
      <c r="D23" s="135"/>
      <c r="E23" s="141">
        <v>2.98</v>
      </c>
      <c r="F23" s="39">
        <f t="shared" si="2"/>
        <v>0</v>
      </c>
      <c r="G23" s="30"/>
      <c r="H23" s="30"/>
      <c r="I23" s="30"/>
      <c r="J23" s="30"/>
      <c r="K23" s="30"/>
      <c r="L23" s="30"/>
      <c r="M23" s="30"/>
      <c r="N23" s="30"/>
      <c r="O23" s="30"/>
      <c r="P23" s="30"/>
    </row>
    <row r="24" spans="1:16" x14ac:dyDescent="0.2">
      <c r="A24" s="107" t="s">
        <v>370</v>
      </c>
      <c r="B24" s="37" t="s">
        <v>377</v>
      </c>
      <c r="C24" s="29"/>
      <c r="D24" s="135"/>
      <c r="E24" s="141">
        <v>1.9</v>
      </c>
      <c r="F24" s="39">
        <f t="shared" si="2"/>
        <v>0</v>
      </c>
      <c r="G24" s="30"/>
      <c r="H24" s="30"/>
      <c r="I24" s="30"/>
      <c r="J24" s="30"/>
      <c r="K24" s="30"/>
      <c r="L24" s="30"/>
      <c r="M24" s="30"/>
      <c r="N24" s="30"/>
      <c r="O24" s="30"/>
      <c r="P24" s="30"/>
    </row>
    <row r="25" spans="1:16" x14ac:dyDescent="0.2">
      <c r="A25" s="37" t="s">
        <v>378</v>
      </c>
      <c r="B25" s="37" t="s">
        <v>378</v>
      </c>
      <c r="C25" s="29"/>
      <c r="D25" s="135"/>
      <c r="E25" s="141">
        <v>7.5</v>
      </c>
      <c r="F25" s="39">
        <f t="shared" si="2"/>
        <v>0</v>
      </c>
      <c r="G25" s="30"/>
      <c r="H25" s="30"/>
      <c r="I25" s="30"/>
      <c r="J25" s="30"/>
      <c r="K25" s="30"/>
      <c r="L25" s="30"/>
      <c r="M25" s="30"/>
      <c r="N25" s="30"/>
      <c r="O25" s="30"/>
      <c r="P25" s="30"/>
    </row>
    <row r="26" spans="1:16" x14ac:dyDescent="0.2">
      <c r="A26" s="107" t="s">
        <v>379</v>
      </c>
      <c r="B26" s="37" t="s">
        <v>381</v>
      </c>
      <c r="C26" s="29"/>
      <c r="D26" s="135"/>
      <c r="E26" s="141">
        <v>3.2</v>
      </c>
      <c r="F26" s="39">
        <f t="shared" si="2"/>
        <v>0</v>
      </c>
      <c r="G26" s="30"/>
      <c r="H26" s="30"/>
      <c r="I26" s="30"/>
      <c r="J26" s="30"/>
      <c r="K26" s="30"/>
      <c r="L26" s="30"/>
      <c r="M26" s="30"/>
      <c r="N26" s="30"/>
      <c r="O26" s="30"/>
      <c r="P26" s="30"/>
    </row>
    <row r="27" spans="1:16" x14ac:dyDescent="0.2">
      <c r="A27" s="107" t="s">
        <v>379</v>
      </c>
      <c r="B27" s="37" t="s">
        <v>380</v>
      </c>
      <c r="C27" s="29"/>
      <c r="D27" s="135"/>
      <c r="E27" s="141">
        <v>2.4700000000000002</v>
      </c>
      <c r="F27" s="39">
        <f t="shared" si="2"/>
        <v>0</v>
      </c>
      <c r="G27" s="30"/>
      <c r="H27" s="30"/>
      <c r="I27" s="30"/>
      <c r="J27" s="30"/>
      <c r="K27" s="30"/>
      <c r="L27" s="30"/>
      <c r="M27" s="30"/>
      <c r="N27" s="30"/>
      <c r="O27" s="30"/>
      <c r="P27" s="30"/>
    </row>
    <row r="28" spans="1:16" x14ac:dyDescent="0.2">
      <c r="A28" s="107" t="s">
        <v>379</v>
      </c>
      <c r="B28" s="37" t="s">
        <v>382</v>
      </c>
      <c r="C28" s="29"/>
      <c r="D28" s="135"/>
      <c r="E28" s="141">
        <v>2.64</v>
      </c>
      <c r="F28" s="39">
        <f t="shared" si="2"/>
        <v>0</v>
      </c>
      <c r="G28" s="30"/>
      <c r="H28" s="30"/>
      <c r="I28" s="30"/>
      <c r="J28" s="30"/>
      <c r="K28" s="30"/>
      <c r="L28" s="30"/>
      <c r="M28" s="30"/>
      <c r="N28" s="30"/>
      <c r="O28" s="30"/>
      <c r="P28" s="30"/>
    </row>
    <row r="29" spans="1:16" x14ac:dyDescent="0.2">
      <c r="A29" s="107" t="s">
        <v>379</v>
      </c>
      <c r="B29" s="37" t="s">
        <v>383</v>
      </c>
      <c r="C29" s="29"/>
      <c r="D29" s="135"/>
      <c r="E29" s="141">
        <v>2.11</v>
      </c>
      <c r="F29" s="39">
        <f t="shared" si="2"/>
        <v>0</v>
      </c>
      <c r="G29" s="30"/>
      <c r="H29" s="30"/>
      <c r="I29" s="30"/>
      <c r="J29" s="30"/>
      <c r="K29" s="30"/>
      <c r="L29" s="30"/>
      <c r="M29" s="30"/>
      <c r="N29" s="30"/>
      <c r="O29" s="30"/>
      <c r="P29" s="30"/>
    </row>
    <row r="30" spans="1:16" x14ac:dyDescent="0.2">
      <c r="A30" s="107" t="s">
        <v>384</v>
      </c>
      <c r="B30" s="37" t="s">
        <v>385</v>
      </c>
      <c r="C30" s="29"/>
      <c r="D30" s="135"/>
      <c r="E30" s="141">
        <v>4.0599999999999996</v>
      </c>
      <c r="F30" s="39">
        <f t="shared" si="2"/>
        <v>0</v>
      </c>
      <c r="G30" s="30"/>
      <c r="H30" s="30"/>
      <c r="I30" s="30"/>
      <c r="J30" s="30"/>
      <c r="K30" s="30"/>
      <c r="L30" s="30"/>
      <c r="M30" s="30"/>
      <c r="N30" s="30"/>
      <c r="O30" s="30"/>
      <c r="P30" s="30"/>
    </row>
    <row r="31" spans="1:16" x14ac:dyDescent="0.2">
      <c r="A31" s="107" t="s">
        <v>384</v>
      </c>
      <c r="B31" s="37" t="s">
        <v>386</v>
      </c>
      <c r="C31" s="29"/>
      <c r="D31" s="135"/>
      <c r="E31" s="141">
        <v>3.38</v>
      </c>
      <c r="F31" s="39">
        <f t="shared" si="2"/>
        <v>0</v>
      </c>
      <c r="G31" s="30"/>
      <c r="H31" s="30"/>
      <c r="I31" s="30"/>
      <c r="J31" s="30"/>
      <c r="K31" s="30"/>
      <c r="L31" s="30"/>
      <c r="M31" s="30"/>
      <c r="N31" s="30"/>
      <c r="O31" s="30"/>
      <c r="P31" s="30"/>
    </row>
    <row r="32" spans="1:16" x14ac:dyDescent="0.2">
      <c r="A32" s="107" t="s">
        <v>384</v>
      </c>
      <c r="B32" s="37" t="s">
        <v>406</v>
      </c>
      <c r="C32" s="29"/>
      <c r="D32" s="135"/>
      <c r="E32" s="141">
        <v>5</v>
      </c>
      <c r="F32" s="39">
        <f t="shared" si="2"/>
        <v>0</v>
      </c>
      <c r="G32" s="30"/>
      <c r="H32" s="79" t="s">
        <v>525</v>
      </c>
      <c r="I32" s="30"/>
      <c r="J32" s="30"/>
      <c r="K32" s="30"/>
      <c r="L32" s="30"/>
      <c r="M32" s="30"/>
      <c r="N32" s="30"/>
      <c r="O32" s="30"/>
      <c r="P32" s="30"/>
    </row>
    <row r="33" spans="1:16" x14ac:dyDescent="0.2">
      <c r="A33" s="107" t="s">
        <v>384</v>
      </c>
      <c r="B33" s="37" t="s">
        <v>387</v>
      </c>
      <c r="C33" s="29"/>
      <c r="D33" s="135"/>
      <c r="E33" s="141">
        <v>7.45</v>
      </c>
      <c r="F33" s="39">
        <f t="shared" si="2"/>
        <v>0</v>
      </c>
      <c r="G33" s="30"/>
      <c r="H33" s="30"/>
      <c r="I33" s="30"/>
      <c r="J33" s="30"/>
      <c r="K33" s="30"/>
      <c r="L33" s="30"/>
      <c r="M33" s="30"/>
      <c r="N33" s="30"/>
      <c r="O33" s="30"/>
      <c r="P33" s="30"/>
    </row>
    <row r="34" spans="1:16" x14ac:dyDescent="0.2">
      <c r="A34" s="107" t="s">
        <v>384</v>
      </c>
      <c r="B34" s="37" t="s">
        <v>388</v>
      </c>
      <c r="C34" s="29"/>
      <c r="D34" s="135"/>
      <c r="E34" s="141">
        <v>3.51</v>
      </c>
      <c r="F34" s="39">
        <f t="shared" si="2"/>
        <v>0</v>
      </c>
      <c r="G34" s="30"/>
      <c r="H34" s="30"/>
      <c r="I34" s="30"/>
      <c r="J34" s="30"/>
      <c r="K34" s="30"/>
      <c r="L34" s="30"/>
      <c r="M34" s="30"/>
      <c r="N34" s="30"/>
      <c r="O34" s="30"/>
      <c r="P34" s="30"/>
    </row>
    <row r="35" spans="1:16" x14ac:dyDescent="0.2">
      <c r="A35" s="107" t="s">
        <v>384</v>
      </c>
      <c r="B35" s="37" t="s">
        <v>389</v>
      </c>
      <c r="C35" s="29"/>
      <c r="D35" s="135"/>
      <c r="E35" s="141">
        <v>3.48</v>
      </c>
      <c r="F35" s="39">
        <f t="shared" si="2"/>
        <v>0</v>
      </c>
      <c r="G35" s="30"/>
      <c r="H35" s="30"/>
      <c r="I35" s="30"/>
      <c r="J35" s="30"/>
      <c r="K35" s="30"/>
      <c r="L35" s="30"/>
      <c r="M35" s="30"/>
      <c r="N35" s="30"/>
      <c r="O35" s="30"/>
      <c r="P35" s="30"/>
    </row>
    <row r="36" spans="1:16" x14ac:dyDescent="0.2">
      <c r="A36" s="107" t="s">
        <v>390</v>
      </c>
      <c r="B36" s="37" t="s">
        <v>393</v>
      </c>
      <c r="C36" s="29"/>
      <c r="D36" s="135"/>
      <c r="E36" s="141">
        <v>0.75</v>
      </c>
      <c r="F36" s="39">
        <f t="shared" si="2"/>
        <v>0</v>
      </c>
      <c r="G36" s="30"/>
      <c r="H36" s="30"/>
      <c r="I36" s="30"/>
      <c r="J36" s="30"/>
      <c r="K36" s="30"/>
      <c r="L36" s="30"/>
      <c r="M36" s="30"/>
      <c r="N36" s="30"/>
      <c r="O36" s="30"/>
      <c r="P36" s="30"/>
    </row>
    <row r="37" spans="1:16" x14ac:dyDescent="0.2">
      <c r="A37" s="107" t="s">
        <v>390</v>
      </c>
      <c r="B37" s="37" t="s">
        <v>391</v>
      </c>
      <c r="C37" s="29"/>
      <c r="D37" s="135"/>
      <c r="E37" s="141">
        <v>0.2</v>
      </c>
      <c r="F37" s="39">
        <f t="shared" si="2"/>
        <v>0</v>
      </c>
      <c r="G37" s="30"/>
      <c r="H37" s="30"/>
      <c r="I37" s="30"/>
      <c r="J37" s="30"/>
      <c r="K37" s="30"/>
      <c r="L37" s="30"/>
      <c r="M37" s="30"/>
      <c r="N37" s="30"/>
      <c r="O37" s="30"/>
      <c r="P37" s="30"/>
    </row>
    <row r="38" spans="1:16" x14ac:dyDescent="0.2">
      <c r="A38" s="107" t="s">
        <v>390</v>
      </c>
      <c r="B38" s="37" t="s">
        <v>392</v>
      </c>
      <c r="C38" s="29"/>
      <c r="D38" s="135"/>
      <c r="E38" s="141">
        <v>0.5</v>
      </c>
      <c r="F38" s="39">
        <f t="shared" si="2"/>
        <v>0</v>
      </c>
      <c r="G38" s="30"/>
      <c r="H38" s="30"/>
      <c r="I38" s="30"/>
      <c r="J38" s="30"/>
      <c r="K38" s="30"/>
      <c r="L38" s="30"/>
      <c r="M38" s="30"/>
      <c r="N38" s="30"/>
      <c r="O38" s="30"/>
      <c r="P38" s="30"/>
    </row>
    <row r="39" spans="1:16" x14ac:dyDescent="0.2">
      <c r="A39" s="107" t="s">
        <v>394</v>
      </c>
      <c r="B39" s="37" t="s">
        <v>395</v>
      </c>
      <c r="C39" s="29"/>
      <c r="D39" s="135"/>
      <c r="E39" s="141">
        <v>6.38</v>
      </c>
      <c r="F39" s="39">
        <f t="shared" si="2"/>
        <v>0</v>
      </c>
      <c r="G39" s="30"/>
      <c r="H39" s="30"/>
      <c r="I39" s="30"/>
      <c r="J39" s="30"/>
      <c r="K39" s="30"/>
      <c r="L39" s="30"/>
      <c r="M39" s="30"/>
      <c r="N39" s="30"/>
      <c r="O39" s="30"/>
      <c r="P39" s="30"/>
    </row>
    <row r="40" spans="1:16" x14ac:dyDescent="0.2">
      <c r="A40" s="107" t="s">
        <v>394</v>
      </c>
      <c r="B40" s="37" t="s">
        <v>396</v>
      </c>
      <c r="C40" s="29"/>
      <c r="D40" s="135"/>
      <c r="E40" s="141">
        <v>19.62</v>
      </c>
      <c r="F40" s="39">
        <f t="shared" si="2"/>
        <v>0</v>
      </c>
      <c r="G40" s="30"/>
      <c r="H40" s="30"/>
      <c r="I40" s="30"/>
      <c r="J40" s="30"/>
      <c r="K40" s="30"/>
      <c r="L40" s="30"/>
      <c r="M40" s="30"/>
      <c r="N40" s="30"/>
      <c r="O40" s="30"/>
      <c r="P40" s="30"/>
    </row>
    <row r="41" spans="1:16" x14ac:dyDescent="0.2">
      <c r="A41" s="107" t="s">
        <v>394</v>
      </c>
      <c r="B41" s="37" t="s">
        <v>397</v>
      </c>
      <c r="C41" s="29"/>
      <c r="D41" s="135"/>
      <c r="E41" s="141">
        <v>25.09</v>
      </c>
      <c r="F41" s="39">
        <f t="shared" si="2"/>
        <v>0</v>
      </c>
      <c r="G41" s="30"/>
      <c r="H41" s="30"/>
      <c r="I41" s="30"/>
      <c r="J41" s="30"/>
      <c r="K41" s="30"/>
      <c r="L41" s="30"/>
      <c r="M41" s="30"/>
      <c r="N41" s="30"/>
      <c r="O41" s="30"/>
      <c r="P41" s="30"/>
    </row>
    <row r="42" spans="1:16" x14ac:dyDescent="0.2">
      <c r="A42" s="107" t="s">
        <v>394</v>
      </c>
      <c r="B42" s="37" t="s">
        <v>400</v>
      </c>
      <c r="C42" s="29"/>
      <c r="D42" s="135"/>
      <c r="E42" s="141">
        <v>27.97</v>
      </c>
      <c r="F42" s="39">
        <f t="shared" si="2"/>
        <v>0</v>
      </c>
      <c r="G42" s="30"/>
      <c r="H42" s="30"/>
      <c r="I42" s="30"/>
      <c r="J42" s="30"/>
      <c r="K42" s="30"/>
      <c r="L42" s="30"/>
      <c r="M42" s="30"/>
      <c r="N42" s="30"/>
      <c r="O42" s="30"/>
      <c r="P42" s="30"/>
    </row>
    <row r="43" spans="1:16" x14ac:dyDescent="0.2">
      <c r="A43" s="107" t="s">
        <v>394</v>
      </c>
      <c r="B43" s="37" t="s">
        <v>398</v>
      </c>
      <c r="C43" s="29"/>
      <c r="D43" s="135"/>
      <c r="E43" s="141">
        <v>20.34</v>
      </c>
      <c r="F43" s="39">
        <f t="shared" si="2"/>
        <v>0</v>
      </c>
      <c r="G43" s="30"/>
      <c r="H43" s="30"/>
      <c r="I43" s="30"/>
      <c r="J43" s="30"/>
      <c r="K43" s="30"/>
      <c r="L43" s="30"/>
      <c r="M43" s="30"/>
      <c r="N43" s="30"/>
      <c r="O43" s="30"/>
      <c r="P43" s="30"/>
    </row>
    <row r="44" spans="1:16" x14ac:dyDescent="0.2">
      <c r="A44" s="107" t="s">
        <v>394</v>
      </c>
      <c r="B44" s="37" t="s">
        <v>399</v>
      </c>
      <c r="C44" s="29"/>
      <c r="D44" s="135"/>
      <c r="E44" s="141">
        <v>16.899999999999999</v>
      </c>
      <c r="F44" s="39">
        <f t="shared" si="2"/>
        <v>0</v>
      </c>
      <c r="G44" s="30"/>
      <c r="H44" s="30"/>
      <c r="I44" s="30"/>
      <c r="J44" s="30"/>
      <c r="K44" s="30"/>
      <c r="L44" s="30"/>
      <c r="M44" s="30"/>
      <c r="N44" s="30"/>
      <c r="O44" s="30"/>
      <c r="P44" s="30"/>
    </row>
    <row r="45" spans="1:16" x14ac:dyDescent="0.2">
      <c r="A45" s="107" t="s">
        <v>394</v>
      </c>
      <c r="B45" s="37" t="s">
        <v>401</v>
      </c>
      <c r="C45" s="29"/>
      <c r="D45" s="135"/>
      <c r="E45" s="141">
        <v>14.9</v>
      </c>
      <c r="F45" s="39">
        <f t="shared" si="2"/>
        <v>0</v>
      </c>
      <c r="G45" s="30"/>
      <c r="H45" s="30"/>
      <c r="I45" s="30"/>
      <c r="J45" s="30"/>
      <c r="K45" s="30"/>
      <c r="L45" s="30"/>
      <c r="M45" s="30"/>
      <c r="N45" s="30"/>
      <c r="O45" s="30"/>
      <c r="P45" s="30"/>
    </row>
    <row r="46" spans="1:16" x14ac:dyDescent="0.2">
      <c r="A46" s="107" t="s">
        <v>394</v>
      </c>
      <c r="B46" s="37" t="s">
        <v>402</v>
      </c>
      <c r="C46" s="29"/>
      <c r="D46" s="135"/>
      <c r="E46" s="141">
        <v>20.52</v>
      </c>
      <c r="F46" s="39">
        <f t="shared" si="2"/>
        <v>0</v>
      </c>
      <c r="G46" s="30"/>
      <c r="H46" s="30"/>
      <c r="I46" s="30"/>
      <c r="J46" s="30"/>
      <c r="K46" s="30"/>
      <c r="L46" s="30"/>
      <c r="M46" s="30"/>
      <c r="N46" s="30"/>
      <c r="O46" s="30"/>
      <c r="P46" s="30"/>
    </row>
    <row r="47" spans="1:16" x14ac:dyDescent="0.2">
      <c r="A47" s="107" t="s">
        <v>394</v>
      </c>
      <c r="B47" s="37" t="s">
        <v>403</v>
      </c>
      <c r="C47" s="29"/>
      <c r="D47" s="135"/>
      <c r="E47" s="141">
        <v>21</v>
      </c>
      <c r="F47" s="39">
        <f t="shared" si="2"/>
        <v>0</v>
      </c>
      <c r="G47" s="30"/>
      <c r="H47" s="79" t="s">
        <v>525</v>
      </c>
      <c r="I47" s="30"/>
      <c r="J47" s="30"/>
      <c r="K47" s="30"/>
      <c r="L47" s="30"/>
      <c r="M47" s="30"/>
      <c r="N47" s="30"/>
      <c r="O47" s="30"/>
      <c r="P47" s="30"/>
    </row>
    <row r="48" spans="1:16" x14ac:dyDescent="0.2">
      <c r="A48" s="107" t="s">
        <v>394</v>
      </c>
      <c r="B48" s="37" t="s">
        <v>404</v>
      </c>
      <c r="C48" s="29"/>
      <c r="D48" s="135"/>
      <c r="E48" s="141">
        <v>20</v>
      </c>
      <c r="F48" s="39">
        <f t="shared" si="2"/>
        <v>0</v>
      </c>
      <c r="G48" s="30"/>
      <c r="H48" s="79" t="s">
        <v>525</v>
      </c>
      <c r="I48" s="30"/>
      <c r="J48" s="30"/>
      <c r="K48" s="30"/>
      <c r="L48" s="30"/>
      <c r="M48" s="30"/>
      <c r="N48" s="30"/>
      <c r="O48" s="30"/>
      <c r="P48" s="30"/>
    </row>
    <row r="49" spans="1:16" x14ac:dyDescent="0.2">
      <c r="A49" s="107" t="s">
        <v>405</v>
      </c>
      <c r="B49" s="37" t="s">
        <v>407</v>
      </c>
      <c r="C49" s="29"/>
      <c r="D49" s="135"/>
      <c r="E49" s="141">
        <v>27.4</v>
      </c>
      <c r="F49" s="39">
        <f t="shared" si="2"/>
        <v>0</v>
      </c>
      <c r="G49" s="30"/>
      <c r="H49" s="30"/>
      <c r="I49" s="30"/>
      <c r="J49" s="30"/>
      <c r="K49" s="30"/>
      <c r="L49" s="30"/>
      <c r="M49" s="30"/>
      <c r="N49" s="30"/>
      <c r="O49" s="30"/>
      <c r="P49" s="30"/>
    </row>
    <row r="50" spans="1:16" x14ac:dyDescent="0.2">
      <c r="A50" s="107" t="s">
        <v>405</v>
      </c>
      <c r="B50" s="37" t="s">
        <v>408</v>
      </c>
      <c r="C50" s="29"/>
      <c r="D50" s="135"/>
      <c r="E50" s="141">
        <v>29.5</v>
      </c>
      <c r="F50" s="39">
        <f t="shared" si="2"/>
        <v>0</v>
      </c>
      <c r="G50" s="30"/>
      <c r="H50" s="30"/>
      <c r="I50" s="30"/>
      <c r="J50" s="30"/>
      <c r="K50" s="30"/>
      <c r="L50" s="30"/>
      <c r="M50" s="30"/>
      <c r="N50" s="30"/>
      <c r="O50" s="30"/>
      <c r="P50" s="30"/>
    </row>
    <row r="51" spans="1:16" x14ac:dyDescent="0.2">
      <c r="A51" s="107" t="s">
        <v>405</v>
      </c>
      <c r="B51" s="37" t="s">
        <v>409</v>
      </c>
      <c r="C51" s="29"/>
      <c r="D51" s="135"/>
      <c r="E51" s="141">
        <v>35.299999999999997</v>
      </c>
      <c r="F51" s="39">
        <f t="shared" si="2"/>
        <v>0</v>
      </c>
      <c r="G51" s="30"/>
      <c r="H51" s="30"/>
      <c r="I51" s="30"/>
      <c r="J51" s="30"/>
      <c r="K51" s="30"/>
      <c r="L51" s="30"/>
      <c r="M51" s="30"/>
      <c r="N51" s="30"/>
      <c r="O51" s="30"/>
      <c r="P51" s="30"/>
    </row>
    <row r="52" spans="1:16" x14ac:dyDescent="0.2">
      <c r="A52" s="107" t="s">
        <v>405</v>
      </c>
      <c r="B52" s="37" t="s">
        <v>410</v>
      </c>
      <c r="C52" s="29"/>
      <c r="D52" s="135"/>
      <c r="E52" s="141">
        <v>14.09</v>
      </c>
      <c r="F52" s="39">
        <f t="shared" si="2"/>
        <v>0</v>
      </c>
      <c r="G52" s="30"/>
      <c r="H52" s="30"/>
      <c r="I52" s="30"/>
      <c r="J52" s="30"/>
      <c r="K52" s="30"/>
      <c r="L52" s="30"/>
      <c r="M52" s="30"/>
      <c r="N52" s="30"/>
      <c r="O52" s="30"/>
      <c r="P52" s="30"/>
    </row>
    <row r="53" spans="1:16" x14ac:dyDescent="0.2">
      <c r="A53" s="107" t="s">
        <v>405</v>
      </c>
      <c r="B53" s="37" t="s">
        <v>411</v>
      </c>
      <c r="C53" s="29"/>
      <c r="D53" s="135"/>
      <c r="E53" s="141">
        <v>34</v>
      </c>
      <c r="F53" s="39">
        <f t="shared" si="2"/>
        <v>0</v>
      </c>
      <c r="G53" s="30"/>
      <c r="H53" s="30"/>
      <c r="I53" s="30"/>
      <c r="J53" s="30"/>
      <c r="K53" s="30"/>
      <c r="L53" s="30"/>
      <c r="M53" s="30"/>
      <c r="N53" s="30"/>
      <c r="O53" s="30"/>
      <c r="P53" s="30"/>
    </row>
    <row r="54" spans="1:16" x14ac:dyDescent="0.2">
      <c r="A54" s="107" t="s">
        <v>405</v>
      </c>
      <c r="B54" s="37" t="s">
        <v>412</v>
      </c>
      <c r="C54" s="29"/>
      <c r="D54" s="135"/>
      <c r="E54" s="141">
        <v>13</v>
      </c>
      <c r="F54" s="39">
        <f t="shared" si="2"/>
        <v>0</v>
      </c>
      <c r="G54" s="30"/>
      <c r="H54" s="30"/>
      <c r="I54" s="30"/>
      <c r="J54" s="30"/>
      <c r="K54" s="30"/>
      <c r="L54" s="30"/>
      <c r="M54" s="30"/>
      <c r="N54" s="30"/>
      <c r="O54" s="30"/>
      <c r="P54" s="30"/>
    </row>
    <row r="55" spans="1:16" x14ac:dyDescent="0.2">
      <c r="A55" s="107" t="s">
        <v>405</v>
      </c>
      <c r="B55" s="37" t="s">
        <v>413</v>
      </c>
      <c r="C55" s="29"/>
      <c r="D55" s="135"/>
      <c r="E55" s="141">
        <v>0</v>
      </c>
      <c r="F55" s="39">
        <f t="shared" si="2"/>
        <v>0</v>
      </c>
      <c r="G55" s="30"/>
      <c r="H55" s="30"/>
      <c r="I55" s="30"/>
      <c r="J55" s="30"/>
      <c r="K55" s="30"/>
      <c r="L55" s="30"/>
      <c r="M55" s="30"/>
      <c r="N55" s="30"/>
      <c r="O55" s="30"/>
      <c r="P55" s="30"/>
    </row>
    <row r="56" spans="1:16" x14ac:dyDescent="0.2">
      <c r="A56" s="107" t="s">
        <v>405</v>
      </c>
      <c r="B56" s="37" t="s">
        <v>414</v>
      </c>
      <c r="C56" s="29"/>
      <c r="D56" s="135"/>
      <c r="E56" s="141">
        <v>35</v>
      </c>
      <c r="F56" s="39">
        <f t="shared" si="2"/>
        <v>0</v>
      </c>
      <c r="G56" s="30"/>
      <c r="H56" s="30"/>
      <c r="I56" s="30"/>
      <c r="J56" s="30"/>
      <c r="K56" s="30"/>
      <c r="L56" s="30"/>
      <c r="M56" s="30"/>
      <c r="N56" s="30"/>
      <c r="O56" s="30"/>
      <c r="P56" s="30"/>
    </row>
    <row r="57" spans="1:16" x14ac:dyDescent="0.2">
      <c r="A57" s="107" t="s">
        <v>405</v>
      </c>
      <c r="B57" s="37" t="s">
        <v>415</v>
      </c>
      <c r="C57" s="29"/>
      <c r="D57" s="135"/>
      <c r="E57" s="141">
        <v>70</v>
      </c>
      <c r="F57" s="39">
        <f t="shared" si="2"/>
        <v>0</v>
      </c>
      <c r="G57" s="30"/>
      <c r="H57" s="30"/>
      <c r="I57" s="30"/>
      <c r="J57" s="30"/>
      <c r="K57" s="30"/>
      <c r="L57" s="30"/>
      <c r="M57" s="30"/>
      <c r="N57" s="30"/>
      <c r="O57" s="30"/>
      <c r="P57" s="30"/>
    </row>
    <row r="58" spans="1:16" x14ac:dyDescent="0.2">
      <c r="A58" s="107" t="s">
        <v>405</v>
      </c>
      <c r="B58" s="37" t="s">
        <v>416</v>
      </c>
      <c r="C58" s="29"/>
      <c r="D58" s="135"/>
      <c r="E58" s="141">
        <v>83.26</v>
      </c>
      <c r="F58" s="39">
        <f t="shared" si="2"/>
        <v>0</v>
      </c>
      <c r="G58" s="30"/>
      <c r="H58" s="30"/>
      <c r="I58" s="30"/>
      <c r="J58" s="30"/>
      <c r="K58" s="30"/>
      <c r="L58" s="30"/>
      <c r="M58" s="30"/>
      <c r="N58" s="30"/>
      <c r="O58" s="30"/>
      <c r="P58" s="30"/>
    </row>
    <row r="59" spans="1:16" x14ac:dyDescent="0.2">
      <c r="A59" s="107" t="s">
        <v>405</v>
      </c>
      <c r="B59" s="37" t="s">
        <v>417</v>
      </c>
      <c r="C59" s="29"/>
      <c r="D59" s="135"/>
      <c r="E59" s="141">
        <v>92</v>
      </c>
      <c r="F59" s="39">
        <f t="shared" si="2"/>
        <v>0</v>
      </c>
      <c r="G59" s="30"/>
      <c r="H59" s="30"/>
      <c r="I59" s="30"/>
      <c r="J59" s="30"/>
      <c r="K59" s="30"/>
      <c r="L59" s="30"/>
      <c r="M59" s="30"/>
      <c r="N59" s="30"/>
      <c r="O59" s="30"/>
      <c r="P59" s="30"/>
    </row>
    <row r="60" spans="1:16" x14ac:dyDescent="0.2">
      <c r="A60" s="107" t="s">
        <v>405</v>
      </c>
      <c r="B60" s="37" t="s">
        <v>418</v>
      </c>
      <c r="C60" s="29"/>
      <c r="D60" s="135"/>
      <c r="E60" s="141">
        <v>34</v>
      </c>
      <c r="F60" s="39">
        <f t="shared" si="2"/>
        <v>0</v>
      </c>
      <c r="G60" s="30"/>
      <c r="H60" s="30"/>
      <c r="I60" s="30"/>
      <c r="J60" s="30"/>
      <c r="K60" s="30"/>
      <c r="L60" s="30"/>
      <c r="M60" s="30"/>
      <c r="N60" s="30"/>
      <c r="O60" s="30"/>
      <c r="P60" s="30"/>
    </row>
    <row r="61" spans="1:16" x14ac:dyDescent="0.2">
      <c r="A61" s="107" t="s">
        <v>405</v>
      </c>
      <c r="B61" s="37" t="s">
        <v>419</v>
      </c>
      <c r="C61" s="29"/>
      <c r="D61" s="135"/>
      <c r="E61" s="141">
        <v>8.74</v>
      </c>
      <c r="F61" s="39">
        <f t="shared" si="2"/>
        <v>0</v>
      </c>
      <c r="G61" s="30"/>
      <c r="H61" s="30"/>
      <c r="I61" s="30"/>
      <c r="J61" s="30"/>
      <c r="K61" s="30"/>
      <c r="L61" s="30"/>
      <c r="M61" s="30"/>
      <c r="N61" s="30"/>
      <c r="O61" s="30"/>
      <c r="P61" s="30"/>
    </row>
    <row r="62" spans="1:16" ht="13.5" thickBot="1" x14ac:dyDescent="0.25">
      <c r="A62" s="30"/>
      <c r="B62" s="30"/>
      <c r="C62" s="30"/>
      <c r="D62" s="30"/>
      <c r="E62" s="30"/>
      <c r="F62" s="87"/>
      <c r="G62" s="30"/>
      <c r="H62" s="30"/>
      <c r="I62" s="30"/>
      <c r="J62" s="30"/>
      <c r="K62" s="30"/>
      <c r="L62" s="30"/>
      <c r="M62" s="30"/>
      <c r="N62" s="30"/>
      <c r="O62" s="30"/>
      <c r="P62" s="30"/>
    </row>
    <row r="63" spans="1:16" ht="13.5" thickBot="1" x14ac:dyDescent="0.25">
      <c r="A63" s="30"/>
      <c r="B63" s="30"/>
      <c r="C63" s="30"/>
      <c r="D63" s="30"/>
      <c r="E63" s="82" t="s">
        <v>421</v>
      </c>
      <c r="F63" s="108">
        <f>SUM(F20:F61)</f>
        <v>0</v>
      </c>
      <c r="G63" s="30"/>
      <c r="H63" s="30"/>
      <c r="I63" s="30"/>
      <c r="J63" s="30"/>
      <c r="K63" s="30"/>
      <c r="L63" s="30"/>
      <c r="M63" s="30"/>
      <c r="N63" s="30"/>
      <c r="O63" s="30"/>
      <c r="P63" s="30"/>
    </row>
    <row r="64" spans="1:16" x14ac:dyDescent="0.2">
      <c r="A64" s="30"/>
      <c r="B64" s="30"/>
      <c r="C64" s="30"/>
      <c r="D64" s="30"/>
      <c r="E64" s="30"/>
      <c r="F64" s="30"/>
      <c r="G64" s="30"/>
      <c r="H64" s="30"/>
      <c r="I64" s="30"/>
      <c r="J64" s="30"/>
      <c r="K64" s="30"/>
      <c r="L64" s="30"/>
      <c r="M64" s="30"/>
      <c r="N64" s="30"/>
      <c r="O64" s="30"/>
      <c r="P64" s="30"/>
    </row>
    <row r="65" spans="1:16" x14ac:dyDescent="0.2">
      <c r="A65" s="30"/>
      <c r="B65" s="30"/>
      <c r="C65" s="30"/>
      <c r="D65" s="30"/>
      <c r="E65" s="30"/>
      <c r="F65" s="30"/>
      <c r="G65" s="30"/>
      <c r="H65" s="30"/>
      <c r="I65" s="30"/>
      <c r="J65" s="30"/>
      <c r="K65" s="30"/>
      <c r="L65" s="30"/>
      <c r="M65" s="30"/>
      <c r="N65" s="30"/>
      <c r="O65" s="30"/>
      <c r="P65" s="30"/>
    </row>
    <row r="66" spans="1:16" x14ac:dyDescent="0.2">
      <c r="A66" s="88" t="s">
        <v>422</v>
      </c>
      <c r="B66" s="89"/>
      <c r="C66" s="89"/>
      <c r="D66" s="89"/>
      <c r="E66" s="89"/>
      <c r="F66" s="89"/>
      <c r="G66" s="89"/>
      <c r="H66" s="24" t="s">
        <v>249</v>
      </c>
    </row>
    <row r="67" spans="1:16" s="30" customFormat="1" ht="12" x14ac:dyDescent="0.2"/>
    <row r="68" spans="1:16" s="30" customFormat="1" ht="36" customHeight="1" x14ac:dyDescent="0.2">
      <c r="A68" s="27"/>
      <c r="B68" s="27" t="s">
        <v>426</v>
      </c>
      <c r="C68" s="29" t="s">
        <v>431</v>
      </c>
      <c r="D68" s="29" t="s">
        <v>432</v>
      </c>
      <c r="E68" s="91" t="s">
        <v>433</v>
      </c>
      <c r="F68" s="29" t="s">
        <v>837</v>
      </c>
      <c r="G68" s="35"/>
      <c r="H68" s="169" t="s">
        <v>436</v>
      </c>
      <c r="I68" s="169"/>
      <c r="J68" s="169"/>
      <c r="K68" s="169"/>
      <c r="L68" s="169"/>
      <c r="M68" s="169"/>
      <c r="N68" s="169"/>
      <c r="O68" s="169"/>
      <c r="P68" s="169"/>
    </row>
    <row r="69" spans="1:16" s="30" customFormat="1" ht="12" x14ac:dyDescent="0.2">
      <c r="A69" s="109"/>
      <c r="B69" s="37" t="s">
        <v>427</v>
      </c>
      <c r="C69" s="137"/>
      <c r="D69" s="147">
        <v>5.9999998658895493E-2</v>
      </c>
      <c r="E69" s="148">
        <v>19.200000762939453</v>
      </c>
      <c r="F69" s="118">
        <f>C69*D69/10^3*E69</f>
        <v>0</v>
      </c>
      <c r="G69" s="85"/>
    </row>
    <row r="70" spans="1:16" s="30" customFormat="1" ht="12" x14ac:dyDescent="0.2">
      <c r="A70" s="109"/>
      <c r="B70" s="37" t="s">
        <v>428</v>
      </c>
      <c r="C70" s="137"/>
      <c r="D70" s="147">
        <v>7.5000002980232239E-2</v>
      </c>
      <c r="E70" s="148">
        <v>21</v>
      </c>
      <c r="F70" s="118">
        <f t="shared" ref="F70:F75" si="3">C70*D70/10^3*E70</f>
        <v>0</v>
      </c>
      <c r="G70" s="85"/>
    </row>
    <row r="71" spans="1:16" s="30" customFormat="1" ht="12" x14ac:dyDescent="0.2">
      <c r="A71" s="109"/>
      <c r="B71" s="37" t="s">
        <v>429</v>
      </c>
      <c r="C71" s="137"/>
      <c r="D71" s="147">
        <v>7.5000002980232239E-2</v>
      </c>
      <c r="E71" s="148">
        <v>21.299999237060547</v>
      </c>
      <c r="F71" s="118">
        <f t="shared" si="3"/>
        <v>0</v>
      </c>
      <c r="G71" s="85"/>
    </row>
    <row r="72" spans="1:16" s="30" customFormat="1" ht="12" x14ac:dyDescent="0.2">
      <c r="A72" s="109"/>
      <c r="B72" s="37" t="s">
        <v>430</v>
      </c>
      <c r="C72" s="137"/>
      <c r="D72" s="147">
        <v>0.10000000149011612</v>
      </c>
      <c r="E72" s="148">
        <v>22.200000762939453</v>
      </c>
      <c r="F72" s="118">
        <f t="shared" si="3"/>
        <v>0</v>
      </c>
      <c r="G72" s="85"/>
    </row>
    <row r="73" spans="1:16" s="30" customFormat="1" ht="12" x14ac:dyDescent="0.2">
      <c r="A73" s="109"/>
      <c r="B73" s="120" t="s">
        <v>208</v>
      </c>
      <c r="C73" s="137"/>
      <c r="D73" s="136"/>
      <c r="E73" s="149"/>
      <c r="F73" s="118">
        <f t="shared" si="3"/>
        <v>0</v>
      </c>
      <c r="G73" s="85"/>
    </row>
    <row r="74" spans="1:16" s="30" customFormat="1" ht="12" x14ac:dyDescent="0.2">
      <c r="A74" s="109"/>
      <c r="B74" s="120" t="s">
        <v>208</v>
      </c>
      <c r="C74" s="137"/>
      <c r="D74" s="136"/>
      <c r="E74" s="149"/>
      <c r="F74" s="118">
        <f t="shared" ref="F74" si="4">C74*D74/10^3*E74</f>
        <v>0</v>
      </c>
      <c r="G74" s="85"/>
    </row>
    <row r="75" spans="1:16" s="30" customFormat="1" ht="12" x14ac:dyDescent="0.2">
      <c r="A75" s="109"/>
      <c r="B75" s="120" t="s">
        <v>208</v>
      </c>
      <c r="C75" s="137"/>
      <c r="D75" s="136"/>
      <c r="E75" s="149"/>
      <c r="F75" s="118">
        <f t="shared" si="3"/>
        <v>0</v>
      </c>
      <c r="G75" s="85"/>
    </row>
    <row r="76" spans="1:16" s="30" customFormat="1" thickBot="1" x14ac:dyDescent="0.25">
      <c r="F76" s="87"/>
    </row>
    <row r="77" spans="1:16" s="30" customFormat="1" thickBot="1" x14ac:dyDescent="0.25">
      <c r="E77" s="82" t="s">
        <v>434</v>
      </c>
      <c r="F77" s="108">
        <f>SUM(F69:F75)</f>
        <v>0</v>
      </c>
    </row>
    <row r="78" spans="1:16" s="30" customFormat="1" ht="12" x14ac:dyDescent="0.2"/>
    <row r="79" spans="1:16" s="30" customFormat="1" thickBot="1" x14ac:dyDescent="0.25">
      <c r="F79" s="87"/>
    </row>
    <row r="80" spans="1:16" s="30" customFormat="1" thickBot="1" x14ac:dyDescent="0.25">
      <c r="E80" s="82" t="s">
        <v>435</v>
      </c>
      <c r="F80" s="108">
        <f>F14+F63+F77</f>
        <v>0</v>
      </c>
    </row>
    <row r="81" s="30" customFormat="1" ht="12" x14ac:dyDescent="0.2"/>
    <row r="82" s="30" customFormat="1" ht="12" x14ac:dyDescent="0.2"/>
    <row r="83" s="30" customFormat="1" ht="12" x14ac:dyDescent="0.2"/>
    <row r="84" s="30" customFormat="1" ht="12" x14ac:dyDescent="0.2"/>
    <row r="85" s="30" customFormat="1" ht="12" x14ac:dyDescent="0.2"/>
    <row r="86" s="30" customFormat="1" ht="12" x14ac:dyDescent="0.2"/>
  </sheetData>
  <sheetProtection algorithmName="SHA-512" hashValue="I1sM8hR64i7B/ga/Bemu7uuQGEgo5/ioA37Qd695LsRPH0eq6g1HaVoZt2vAnII/rAZPBsexvq76qj2s7tELag==" saltValue="91QHDRCE5Y21Di9MF1cLmA==" spinCount="100000" sheet="1" objects="1" scenarios="1"/>
  <mergeCells count="3">
    <mergeCell ref="H68:P68"/>
    <mergeCell ref="H6:K6"/>
    <mergeCell ref="H19:O19"/>
  </mergeCells>
  <hyperlinks>
    <hyperlink ref="H2" location="'Bilan apparent'!A1" display="Onglet Bilan apparent"/>
    <hyperlink ref="H4" location="'Bilan apparent'!A1" display="Onglet Bilan apparent"/>
    <hyperlink ref="H17" location="'Bilan apparent'!A1" display="Onglet Bilan apparent"/>
    <hyperlink ref="H66" location="'Bilan apparent'!A1" display="Onglet Bilan apparent"/>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6" sqref="B6"/>
    </sheetView>
  </sheetViews>
  <sheetFormatPr baseColWidth="10" defaultRowHeight="15" x14ac:dyDescent="0.25"/>
  <sheetData>
    <row r="1" spans="1:1" x14ac:dyDescent="0.25">
      <c r="A1" t="s">
        <v>242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abSelected="1" zoomScale="85" zoomScaleNormal="85" workbookViewId="0">
      <selection activeCell="F31" sqref="F31"/>
    </sheetView>
  </sheetViews>
  <sheetFormatPr baseColWidth="10" defaultRowHeight="12.75" x14ac:dyDescent="0.2"/>
  <cols>
    <col min="1" max="1" width="5.85546875" style="25" customWidth="1"/>
    <col min="2" max="2" width="89.28515625" style="25" customWidth="1"/>
    <col min="3" max="3" width="12.7109375" style="25" customWidth="1"/>
    <col min="4" max="4" width="50.85546875" style="25" customWidth="1"/>
    <col min="5" max="5" width="16.7109375" style="25" customWidth="1"/>
    <col min="6" max="16384" width="11.42578125" style="25"/>
  </cols>
  <sheetData>
    <row r="1" spans="1:5" ht="15" x14ac:dyDescent="0.25">
      <c r="A1" s="49"/>
      <c r="B1" s="49"/>
      <c r="C1" s="49"/>
      <c r="D1" s="49"/>
      <c r="E1" s="50" t="s">
        <v>870</v>
      </c>
    </row>
    <row r="2" spans="1:5" ht="15" x14ac:dyDescent="0.25">
      <c r="A2" s="49"/>
      <c r="B2" s="49"/>
      <c r="C2" s="49"/>
      <c r="D2" s="49"/>
      <c r="E2" s="51">
        <v>45029</v>
      </c>
    </row>
    <row r="3" spans="1:5" ht="15" x14ac:dyDescent="0.25">
      <c r="A3" s="49"/>
      <c r="B3" s="49"/>
      <c r="C3" s="49"/>
      <c r="D3" s="49"/>
      <c r="E3" s="49"/>
    </row>
    <row r="4" spans="1:5" ht="15" x14ac:dyDescent="0.25">
      <c r="A4" s="49"/>
      <c r="B4" s="49"/>
      <c r="C4" s="49"/>
      <c r="D4" s="49"/>
      <c r="E4" s="49"/>
    </row>
    <row r="5" spans="1:5" ht="15" x14ac:dyDescent="0.25">
      <c r="A5" s="49"/>
      <c r="B5" s="49"/>
      <c r="C5" s="49"/>
      <c r="D5" s="49"/>
      <c r="E5" s="49"/>
    </row>
    <row r="6" spans="1:5" ht="15" x14ac:dyDescent="0.25">
      <c r="A6" s="49"/>
      <c r="B6" s="49"/>
      <c r="C6" s="49"/>
      <c r="D6" s="49"/>
      <c r="E6" s="49"/>
    </row>
    <row r="8" spans="1:5" ht="18" x14ac:dyDescent="0.25">
      <c r="A8" s="52" t="s">
        <v>243</v>
      </c>
    </row>
    <row r="9" spans="1:5" x14ac:dyDescent="0.2">
      <c r="A9" s="53" t="s">
        <v>237</v>
      </c>
    </row>
    <row r="11" spans="1:5" ht="15.75" x14ac:dyDescent="0.25">
      <c r="A11" s="54" t="s">
        <v>0</v>
      </c>
      <c r="B11" s="55"/>
      <c r="C11" s="55"/>
      <c r="D11" s="55"/>
      <c r="E11" s="55"/>
    </row>
    <row r="13" spans="1:5" x14ac:dyDescent="0.2">
      <c r="B13" s="56" t="s">
        <v>1</v>
      </c>
      <c r="C13" s="56"/>
      <c r="D13" s="56" t="s">
        <v>2</v>
      </c>
    </row>
    <row r="14" spans="1:5" x14ac:dyDescent="0.2">
      <c r="A14" s="57"/>
    </row>
    <row r="15" spans="1:5" x14ac:dyDescent="0.2">
      <c r="B15" s="58" t="s">
        <v>514</v>
      </c>
    </row>
    <row r="16" spans="1:5" x14ac:dyDescent="0.2">
      <c r="A16" s="57" t="s">
        <v>3</v>
      </c>
      <c r="B16" s="58" t="s">
        <v>254</v>
      </c>
    </row>
    <row r="17" spans="1:5" x14ac:dyDescent="0.2">
      <c r="A17" s="57" t="s">
        <v>3</v>
      </c>
      <c r="B17" s="58" t="s">
        <v>244</v>
      </c>
    </row>
    <row r="18" spans="1:5" x14ac:dyDescent="0.2">
      <c r="A18" s="59" t="s">
        <v>82</v>
      </c>
      <c r="B18" s="58"/>
    </row>
    <row r="19" spans="1:5" x14ac:dyDescent="0.2">
      <c r="A19" s="59"/>
    </row>
    <row r="20" spans="1:5" ht="12.75" customHeight="1" x14ac:dyDescent="0.2">
      <c r="A20" s="59" t="s">
        <v>4</v>
      </c>
      <c r="C20" s="60"/>
      <c r="D20" s="61" t="s">
        <v>497</v>
      </c>
      <c r="E20" s="62"/>
    </row>
    <row r="21" spans="1:5" ht="12.75" customHeight="1" x14ac:dyDescent="0.2">
      <c r="A21" s="59" t="s">
        <v>4</v>
      </c>
      <c r="C21" s="60"/>
      <c r="D21" s="61" t="s">
        <v>498</v>
      </c>
      <c r="E21" s="62"/>
    </row>
    <row r="22" spans="1:5" ht="12.75" customHeight="1" x14ac:dyDescent="0.2">
      <c r="A22" s="59" t="s">
        <v>4</v>
      </c>
      <c r="C22" s="60"/>
      <c r="D22" s="61" t="s">
        <v>245</v>
      </c>
      <c r="E22" s="62"/>
    </row>
    <row r="23" spans="1:5" x14ac:dyDescent="0.2">
      <c r="A23" s="59" t="s">
        <v>4</v>
      </c>
      <c r="D23" s="61" t="s">
        <v>246</v>
      </c>
    </row>
    <row r="24" spans="1:5" x14ac:dyDescent="0.2">
      <c r="A24" s="59" t="s">
        <v>83</v>
      </c>
    </row>
    <row r="25" spans="1:5" x14ac:dyDescent="0.2">
      <c r="A25" s="59"/>
    </row>
    <row r="26" spans="1:5" x14ac:dyDescent="0.2">
      <c r="A26" s="59" t="s">
        <v>3</v>
      </c>
      <c r="B26" s="58" t="s">
        <v>247</v>
      </c>
    </row>
    <row r="27" spans="1:5" x14ac:dyDescent="0.2">
      <c r="A27" s="63" t="s">
        <v>84</v>
      </c>
      <c r="B27" s="64"/>
    </row>
    <row r="30" spans="1:5" ht="15.75" x14ac:dyDescent="0.25">
      <c r="A30" s="54" t="s">
        <v>205</v>
      </c>
      <c r="B30" s="55"/>
      <c r="C30" s="55"/>
      <c r="D30" s="55"/>
      <c r="E30" s="55"/>
    </row>
    <row r="32" spans="1:5" ht="12.75" customHeight="1" x14ac:dyDescent="0.2">
      <c r="A32" s="65"/>
      <c r="B32" s="66" t="s">
        <v>1</v>
      </c>
      <c r="C32" s="66"/>
      <c r="D32" s="66" t="s">
        <v>2</v>
      </c>
      <c r="E32" s="65"/>
    </row>
    <row r="33" spans="1:5" ht="12.75" customHeight="1" x14ac:dyDescent="0.2">
      <c r="A33" s="65"/>
      <c r="B33" s="67"/>
      <c r="C33" s="66"/>
      <c r="D33" s="67"/>
      <c r="E33" s="65"/>
    </row>
    <row r="34" spans="1:5" ht="12.75" customHeight="1" x14ac:dyDescent="0.2">
      <c r="B34" s="58" t="s">
        <v>514</v>
      </c>
      <c r="C34" s="68">
        <f>'E1'!F90</f>
        <v>0</v>
      </c>
      <c r="D34" s="65"/>
      <c r="E34" s="62"/>
    </row>
    <row r="35" spans="1:5" ht="12.75" customHeight="1" x14ac:dyDescent="0.2">
      <c r="A35" s="57" t="s">
        <v>3</v>
      </c>
      <c r="B35" s="58" t="s">
        <v>254</v>
      </c>
      <c r="C35" s="68">
        <f>'E2'!F216</f>
        <v>0</v>
      </c>
      <c r="D35" s="65"/>
      <c r="E35" s="62"/>
    </row>
    <row r="36" spans="1:5" ht="12.75" customHeight="1" x14ac:dyDescent="0.2">
      <c r="A36" s="57" t="s">
        <v>3</v>
      </c>
      <c r="B36" s="58" t="s">
        <v>244</v>
      </c>
      <c r="C36" s="68">
        <f>'E3'!F56</f>
        <v>0</v>
      </c>
      <c r="D36" s="65"/>
      <c r="E36" s="68"/>
    </row>
    <row r="37" spans="1:5" ht="12.75" customHeight="1" x14ac:dyDescent="0.2">
      <c r="A37" s="59" t="s">
        <v>82</v>
      </c>
      <c r="B37" s="58"/>
      <c r="C37" s="68">
        <f>SUM(C34:C36)</f>
        <v>0</v>
      </c>
      <c r="D37" s="65"/>
      <c r="E37" s="62"/>
    </row>
    <row r="38" spans="1:5" ht="12.75" customHeight="1" x14ac:dyDescent="0.2">
      <c r="A38" s="69"/>
      <c r="C38" s="68"/>
      <c r="D38" s="65"/>
      <c r="E38" s="62"/>
    </row>
    <row r="39" spans="1:5" ht="12.75" customHeight="1" x14ac:dyDescent="0.2">
      <c r="A39" s="59" t="s">
        <v>4</v>
      </c>
      <c r="C39" s="60"/>
      <c r="D39" s="61" t="s">
        <v>497</v>
      </c>
      <c r="E39" s="68">
        <f>'S1'!F67</f>
        <v>0</v>
      </c>
    </row>
    <row r="40" spans="1:5" ht="12.75" customHeight="1" x14ac:dyDescent="0.2">
      <c r="A40" s="59" t="s">
        <v>4</v>
      </c>
      <c r="C40" s="60"/>
      <c r="D40" s="61" t="s">
        <v>498</v>
      </c>
      <c r="E40" s="68">
        <f>'S2'!H236</f>
        <v>0</v>
      </c>
    </row>
    <row r="41" spans="1:5" ht="12.75" customHeight="1" x14ac:dyDescent="0.2">
      <c r="A41" s="59" t="s">
        <v>4</v>
      </c>
      <c r="C41" s="60"/>
      <c r="D41" s="61" t="s">
        <v>245</v>
      </c>
      <c r="E41" s="68">
        <f>'S3'!F56</f>
        <v>0</v>
      </c>
    </row>
    <row r="42" spans="1:5" x14ac:dyDescent="0.2">
      <c r="A42" s="59" t="s">
        <v>4</v>
      </c>
      <c r="D42" s="61" t="s">
        <v>246</v>
      </c>
      <c r="E42" s="68">
        <f>'S4'!F80</f>
        <v>0</v>
      </c>
    </row>
    <row r="43" spans="1:5" x14ac:dyDescent="0.2">
      <c r="A43" s="59" t="s">
        <v>83</v>
      </c>
      <c r="C43" s="68">
        <f>C37-SUM(E39:E42)</f>
        <v>0</v>
      </c>
    </row>
    <row r="44" spans="1:5" ht="12.75" customHeight="1" x14ac:dyDescent="0.2">
      <c r="A44" s="70"/>
      <c r="C44" s="60"/>
      <c r="D44" s="65"/>
      <c r="E44" s="71"/>
    </row>
    <row r="45" spans="1:5" ht="12.75" customHeight="1" x14ac:dyDescent="0.2">
      <c r="A45" s="70"/>
      <c r="C45" s="60"/>
      <c r="D45" s="61"/>
      <c r="E45" s="68"/>
    </row>
    <row r="46" spans="1:5" ht="13.5" thickBot="1" x14ac:dyDescent="0.25">
      <c r="A46" s="59" t="s">
        <v>3</v>
      </c>
      <c r="B46" s="58" t="s">
        <v>247</v>
      </c>
      <c r="C46" s="68">
        <f>'E4'!F17</f>
        <v>0</v>
      </c>
    </row>
    <row r="47" spans="1:5" ht="12.75" customHeight="1" thickBot="1" x14ac:dyDescent="0.25">
      <c r="A47" s="72" t="s">
        <v>85</v>
      </c>
      <c r="B47" s="73"/>
      <c r="C47" s="74">
        <f>C43+C46</f>
        <v>0</v>
      </c>
      <c r="D47" s="65"/>
      <c r="E47" s="65"/>
    </row>
    <row r="48" spans="1:5" ht="12.75" customHeight="1" x14ac:dyDescent="0.2"/>
    <row r="49" spans="1:5" ht="12.75" customHeight="1" x14ac:dyDescent="0.2">
      <c r="A49" s="75" t="s">
        <v>495</v>
      </c>
    </row>
    <row r="50" spans="1:5" ht="12.75" customHeight="1" x14ac:dyDescent="0.2"/>
    <row r="51" spans="1:5" ht="12.75" customHeight="1" x14ac:dyDescent="0.2">
      <c r="A51" s="25" t="s">
        <v>496</v>
      </c>
      <c r="B51" s="76"/>
      <c r="C51" s="8"/>
      <c r="D51" s="77" t="s">
        <v>251</v>
      </c>
    </row>
    <row r="52" spans="1:5" ht="12.75" customHeight="1" thickBot="1" x14ac:dyDescent="0.25"/>
    <row r="53" spans="1:5" ht="12.75" customHeight="1" thickBot="1" x14ac:dyDescent="0.25">
      <c r="A53" s="72" t="s">
        <v>87</v>
      </c>
      <c r="B53" s="73"/>
      <c r="C53" s="74" t="e">
        <f>C47/C51</f>
        <v>#DIV/0!</v>
      </c>
      <c r="D53" s="65"/>
      <c r="E53" s="65"/>
    </row>
  </sheetData>
  <sheetProtection algorithmName="SHA-512" hashValue="ynn3q2+Mzg9J81Duh4Ctv6Z0pEhkDq8ETD+VpM73hS8imoMESGPgr2olZeZCczkG9Za8fsoMBSXIPUvs/aufHg==" saltValue="PUjY/KAYtxGmfiMwdoafbw==" spinCount="100000" sheet="1" objects="1" scenarios="1"/>
  <hyperlinks>
    <hyperlink ref="B26" location="'E4'!A1" display="E4 Apport d’azote par les engrais minéraux"/>
    <hyperlink ref="B46" location="'E4'!A1" display="E4 Apport d’azote par les engrais minéraux"/>
    <hyperlink ref="B15" location="'E1'!A1" display="E1 Apport d’azote par les engrais organiques importés"/>
    <hyperlink ref="B16" location="'E2'!A1" display="E2 Apport d'azote par les aliments, fourrages et paille achetés"/>
    <hyperlink ref="B35" location="'E2'!A1" display="E2 Apport d'azote par les aliments, fourrages et paille achetés"/>
    <hyperlink ref="B17" location="'E3'!A1" display="E3 Apport d'azote par les animaux achetés"/>
    <hyperlink ref="B36" location="'E3'!A1" display="E3 Apport d'azote par les animaux achetés"/>
    <hyperlink ref="D22" location="'S3'!A1" display="S3 Exportation d'azote par les animaux vendus"/>
    <hyperlink ref="D41" location="'S3'!A1" display="S3 Exportation d'azote par les animaux vendus"/>
    <hyperlink ref="D20" location="'S1'!A1" display="S1 Exportation d'azote par les effluents d'élevage"/>
    <hyperlink ref="D23" location="'S4'!A1" display="S4 Exportation d'azote par les produits animaux vendus"/>
    <hyperlink ref="D42" location="'S4'!A1" display="S4 Exportation d'azote par les produits animaux vendus"/>
    <hyperlink ref="D21" location="'S2'!A1" display="S2 Exportation d'azote par les cultures vendues"/>
    <hyperlink ref="D39" location="'S1'!A1" display="S1 Exportation d'azote par les effluents d'élevage"/>
    <hyperlink ref="D40" location="'S2'!A1" display="S2 Exportation d'azote par les cultures vendues"/>
    <hyperlink ref="B34" location="'E1'!A1" display="E1 Apport d’azote par les engrais organiques importé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90"/>
  <sheetViews>
    <sheetView zoomScaleNormal="100" workbookViewId="0">
      <selection activeCell="B31" sqref="B31"/>
    </sheetView>
  </sheetViews>
  <sheetFormatPr baseColWidth="10" defaultRowHeight="12.75" x14ac:dyDescent="0.2"/>
  <cols>
    <col min="1" max="1" width="13.7109375" style="25" customWidth="1"/>
    <col min="2" max="2" width="52.140625" style="25" customWidth="1"/>
    <col min="3" max="3" width="20.7109375" style="25" customWidth="1"/>
    <col min="4" max="4" width="10.7109375" style="25" customWidth="1"/>
    <col min="5" max="5" width="20.7109375" style="25" customWidth="1"/>
    <col min="6" max="6" width="14.85546875" style="25" customWidth="1"/>
    <col min="7" max="15" width="11.42578125" style="25"/>
    <col min="16" max="16" width="11.85546875" style="25" customWidth="1"/>
    <col min="17" max="16384" width="11.42578125" style="25"/>
  </cols>
  <sheetData>
    <row r="2" spans="1:17" ht="15.75" x14ac:dyDescent="0.25">
      <c r="A2" s="22" t="s">
        <v>515</v>
      </c>
      <c r="B2" s="23"/>
      <c r="C2" s="23"/>
      <c r="D2" s="23"/>
      <c r="E2" s="23"/>
      <c r="F2" s="23"/>
      <c r="G2" s="23"/>
      <c r="H2" s="24" t="s">
        <v>249</v>
      </c>
    </row>
    <row r="4" spans="1:17" ht="36" x14ac:dyDescent="0.2">
      <c r="A4" s="26"/>
      <c r="B4" s="27" t="s">
        <v>499</v>
      </c>
      <c r="C4" s="28" t="s">
        <v>500</v>
      </c>
      <c r="D4" s="28" t="s">
        <v>97</v>
      </c>
      <c r="E4" s="28" t="s">
        <v>501</v>
      </c>
      <c r="F4" s="29" t="s">
        <v>828</v>
      </c>
      <c r="G4" s="30"/>
      <c r="H4" s="169"/>
      <c r="I4" s="169"/>
      <c r="J4" s="169"/>
      <c r="K4" s="169"/>
      <c r="L4" s="169"/>
      <c r="M4" s="169"/>
      <c r="N4" s="169"/>
      <c r="O4" s="169"/>
      <c r="P4" s="169"/>
    </row>
    <row r="5" spans="1:17" x14ac:dyDescent="0.2">
      <c r="A5" s="31" t="s">
        <v>516</v>
      </c>
      <c r="B5" s="32"/>
      <c r="C5" s="33"/>
      <c r="D5" s="33"/>
      <c r="E5" s="33"/>
      <c r="F5" s="33"/>
      <c r="G5" s="34"/>
      <c r="H5" s="35"/>
      <c r="I5" s="36"/>
      <c r="J5" s="36"/>
      <c r="K5" s="36"/>
      <c r="L5" s="36"/>
      <c r="M5" s="36"/>
      <c r="N5" s="36"/>
      <c r="O5" s="36"/>
      <c r="P5" s="36"/>
      <c r="Q5" s="36"/>
    </row>
    <row r="6" spans="1:17" x14ac:dyDescent="0.2">
      <c r="A6" s="37" t="s">
        <v>502</v>
      </c>
      <c r="B6" s="48" t="s">
        <v>503</v>
      </c>
      <c r="C6" s="129"/>
      <c r="D6" s="131"/>
      <c r="E6" s="145"/>
      <c r="F6" s="39">
        <f t="shared" ref="F6:F15" si="0">C6*E6</f>
        <v>0</v>
      </c>
      <c r="G6" s="30"/>
      <c r="H6" s="168" t="s">
        <v>771</v>
      </c>
      <c r="I6" s="168"/>
      <c r="J6" s="168"/>
      <c r="K6" s="168"/>
      <c r="L6" s="168"/>
      <c r="M6" s="30"/>
      <c r="N6" s="30"/>
      <c r="O6" s="30"/>
      <c r="P6" s="30"/>
    </row>
    <row r="7" spans="1:17" x14ac:dyDescent="0.2">
      <c r="A7" s="37" t="s">
        <v>502</v>
      </c>
      <c r="B7" s="48" t="s">
        <v>504</v>
      </c>
      <c r="C7" s="129"/>
      <c r="D7" s="131"/>
      <c r="E7" s="145"/>
      <c r="F7" s="39">
        <f t="shared" si="0"/>
        <v>0</v>
      </c>
      <c r="G7" s="30"/>
      <c r="H7" s="168"/>
      <c r="I7" s="168"/>
      <c r="J7" s="168"/>
      <c r="K7" s="168"/>
      <c r="L7" s="168"/>
      <c r="M7" s="30"/>
      <c r="N7" s="30"/>
      <c r="O7" s="30"/>
      <c r="P7" s="30"/>
    </row>
    <row r="8" spans="1:17" x14ac:dyDescent="0.2">
      <c r="A8" s="37" t="s">
        <v>502</v>
      </c>
      <c r="B8" s="48" t="s">
        <v>505</v>
      </c>
      <c r="C8" s="129"/>
      <c r="D8" s="131"/>
      <c r="E8" s="145"/>
      <c r="F8" s="39">
        <f t="shared" si="0"/>
        <v>0</v>
      </c>
      <c r="G8" s="30"/>
      <c r="H8" s="30"/>
      <c r="I8" s="30"/>
      <c r="J8" s="30"/>
      <c r="K8" s="30"/>
      <c r="L8" s="30"/>
      <c r="M8" s="30"/>
      <c r="N8" s="30"/>
      <c r="O8" s="30"/>
      <c r="P8" s="30"/>
    </row>
    <row r="9" spans="1:17" x14ac:dyDescent="0.2">
      <c r="A9" s="37" t="s">
        <v>502</v>
      </c>
      <c r="B9" s="48" t="s">
        <v>506</v>
      </c>
      <c r="C9" s="129"/>
      <c r="D9" s="131"/>
      <c r="E9" s="145"/>
      <c r="F9" s="39">
        <f t="shared" si="0"/>
        <v>0</v>
      </c>
      <c r="G9" s="30"/>
      <c r="H9" s="30"/>
      <c r="I9" s="30"/>
      <c r="J9" s="30"/>
      <c r="K9" s="30"/>
      <c r="L9" s="30"/>
      <c r="M9" s="30"/>
      <c r="N9" s="30"/>
      <c r="O9" s="30"/>
      <c r="P9" s="30"/>
    </row>
    <row r="10" spans="1:17" x14ac:dyDescent="0.2">
      <c r="A10" s="37" t="s">
        <v>502</v>
      </c>
      <c r="B10" s="48" t="s">
        <v>507</v>
      </c>
      <c r="C10" s="129"/>
      <c r="D10" s="131"/>
      <c r="E10" s="145"/>
      <c r="F10" s="39">
        <f t="shared" si="0"/>
        <v>0</v>
      </c>
      <c r="G10" s="30"/>
      <c r="H10" s="30"/>
      <c r="I10" s="30"/>
      <c r="J10" s="30"/>
      <c r="K10" s="30"/>
      <c r="L10" s="30"/>
      <c r="M10" s="30"/>
      <c r="N10" s="30"/>
      <c r="O10" s="30"/>
      <c r="P10" s="30"/>
    </row>
    <row r="11" spans="1:17" x14ac:dyDescent="0.2">
      <c r="A11" s="37" t="s">
        <v>502</v>
      </c>
      <c r="B11" s="48" t="s">
        <v>508</v>
      </c>
      <c r="C11" s="129"/>
      <c r="D11" s="131"/>
      <c r="E11" s="145"/>
      <c r="F11" s="39">
        <f t="shared" si="0"/>
        <v>0</v>
      </c>
      <c r="G11" s="30"/>
      <c r="H11" s="30"/>
      <c r="I11" s="30"/>
      <c r="J11" s="30"/>
      <c r="K11" s="30"/>
      <c r="L11" s="30"/>
      <c r="M11" s="30"/>
      <c r="N11" s="30"/>
      <c r="O11" s="30"/>
      <c r="P11" s="30"/>
    </row>
    <row r="12" spans="1:17" x14ac:dyDescent="0.2">
      <c r="A12" s="37" t="s">
        <v>502</v>
      </c>
      <c r="B12" s="48" t="s">
        <v>509</v>
      </c>
      <c r="C12" s="129"/>
      <c r="D12" s="131"/>
      <c r="E12" s="145"/>
      <c r="F12" s="39">
        <f t="shared" si="0"/>
        <v>0</v>
      </c>
      <c r="G12" s="30"/>
      <c r="H12" s="30"/>
      <c r="I12" s="30"/>
      <c r="J12" s="30"/>
      <c r="K12" s="30"/>
      <c r="L12" s="30"/>
      <c r="M12" s="30"/>
      <c r="N12" s="30"/>
      <c r="O12" s="30"/>
      <c r="P12" s="30"/>
    </row>
    <row r="13" spans="1:17" x14ac:dyDescent="0.2">
      <c r="A13" s="37" t="s">
        <v>502</v>
      </c>
      <c r="B13" s="48" t="s">
        <v>510</v>
      </c>
      <c r="C13" s="129"/>
      <c r="D13" s="131"/>
      <c r="E13" s="145"/>
      <c r="F13" s="39">
        <f t="shared" si="0"/>
        <v>0</v>
      </c>
      <c r="G13" s="30"/>
      <c r="H13" s="30"/>
      <c r="I13" s="30"/>
      <c r="J13" s="30"/>
      <c r="K13" s="30"/>
      <c r="L13" s="30"/>
      <c r="M13" s="30"/>
      <c r="N13" s="30"/>
      <c r="O13" s="30"/>
      <c r="P13" s="30"/>
    </row>
    <row r="14" spans="1:17" x14ac:dyDescent="0.2">
      <c r="A14" s="37" t="s">
        <v>502</v>
      </c>
      <c r="B14" s="48" t="s">
        <v>511</v>
      </c>
      <c r="C14" s="129"/>
      <c r="D14" s="131"/>
      <c r="E14" s="145"/>
      <c r="F14" s="39">
        <f t="shared" si="0"/>
        <v>0</v>
      </c>
      <c r="G14" s="30"/>
      <c r="H14" s="30"/>
      <c r="I14" s="30"/>
      <c r="J14" s="30"/>
      <c r="K14" s="30"/>
      <c r="L14" s="30"/>
      <c r="M14" s="30"/>
      <c r="N14" s="30"/>
      <c r="O14" s="30"/>
      <c r="P14" s="30"/>
    </row>
    <row r="15" spans="1:17" x14ac:dyDescent="0.2">
      <c r="A15" s="37" t="s">
        <v>502</v>
      </c>
      <c r="B15" s="48" t="s">
        <v>512</v>
      </c>
      <c r="C15" s="129"/>
      <c r="D15" s="132"/>
      <c r="E15" s="145"/>
      <c r="F15" s="39">
        <f t="shared" si="0"/>
        <v>0</v>
      </c>
      <c r="G15" s="30"/>
      <c r="H15" s="30"/>
      <c r="I15" s="30"/>
      <c r="J15" s="30"/>
      <c r="K15" s="30"/>
      <c r="L15" s="30"/>
      <c r="M15" s="30"/>
      <c r="N15" s="30"/>
      <c r="O15" s="30"/>
      <c r="P15" s="30"/>
    </row>
    <row r="16" spans="1:17" x14ac:dyDescent="0.2">
      <c r="A16" s="40"/>
      <c r="B16" s="32"/>
      <c r="C16" s="33"/>
      <c r="D16" s="33"/>
      <c r="E16" s="33"/>
      <c r="F16" s="33"/>
      <c r="G16" s="34"/>
      <c r="H16" s="35"/>
      <c r="I16" s="36"/>
      <c r="J16" s="36"/>
      <c r="K16" s="36"/>
      <c r="L16" s="36"/>
      <c r="M16" s="36"/>
      <c r="N16" s="36"/>
      <c r="O16" s="36"/>
      <c r="P16" s="36"/>
      <c r="Q16" s="36"/>
    </row>
    <row r="17" spans="1:17" ht="37.5" x14ac:dyDescent="0.2">
      <c r="A17" s="32"/>
      <c r="B17" s="41" t="s">
        <v>69</v>
      </c>
      <c r="C17" s="28" t="s">
        <v>829</v>
      </c>
      <c r="D17" s="28" t="s">
        <v>97</v>
      </c>
      <c r="E17" s="28" t="s">
        <v>830</v>
      </c>
      <c r="F17" s="29" t="s">
        <v>828</v>
      </c>
      <c r="G17" s="42"/>
      <c r="H17" s="169" t="s">
        <v>253</v>
      </c>
      <c r="I17" s="169"/>
      <c r="J17" s="169"/>
      <c r="K17" s="169"/>
      <c r="L17" s="169"/>
      <c r="M17" s="169"/>
      <c r="N17" s="169"/>
      <c r="O17" s="169"/>
      <c r="P17" s="169"/>
    </row>
    <row r="18" spans="1:17" x14ac:dyDescent="0.2">
      <c r="A18" s="31" t="s">
        <v>513</v>
      </c>
      <c r="B18" s="32"/>
      <c r="C18" s="33"/>
      <c r="D18" s="33"/>
      <c r="E18" s="33"/>
      <c r="F18" s="33"/>
      <c r="G18" s="34"/>
      <c r="H18" s="35"/>
      <c r="I18" s="36"/>
      <c r="J18" s="36"/>
      <c r="K18" s="36"/>
      <c r="L18" s="36"/>
      <c r="M18" s="36"/>
      <c r="N18" s="36"/>
      <c r="O18" s="36"/>
      <c r="P18" s="36"/>
      <c r="Q18" s="36"/>
    </row>
    <row r="19" spans="1:17" x14ac:dyDescent="0.2">
      <c r="A19" s="40" t="s">
        <v>70</v>
      </c>
      <c r="B19" s="38" t="s">
        <v>12</v>
      </c>
      <c r="C19" s="129"/>
      <c r="D19" s="131"/>
      <c r="E19" s="138">
        <v>6.5</v>
      </c>
      <c r="F19" s="39">
        <f>C19*E19</f>
        <v>0</v>
      </c>
      <c r="H19" s="168" t="s">
        <v>771</v>
      </c>
      <c r="I19" s="168"/>
      <c r="J19" s="168"/>
      <c r="K19" s="168"/>
      <c r="L19" s="168"/>
    </row>
    <row r="20" spans="1:17" x14ac:dyDescent="0.2">
      <c r="A20" s="40" t="s">
        <v>70</v>
      </c>
      <c r="B20" s="38" t="s">
        <v>21</v>
      </c>
      <c r="C20" s="129"/>
      <c r="D20" s="131"/>
      <c r="E20" s="138">
        <v>4.2</v>
      </c>
      <c r="F20" s="39">
        <f t="shared" ref="F20:F75" si="1">C20*E20</f>
        <v>0</v>
      </c>
      <c r="H20" s="168"/>
      <c r="I20" s="168"/>
      <c r="J20" s="168"/>
      <c r="K20" s="168"/>
      <c r="L20" s="168"/>
    </row>
    <row r="21" spans="1:17" x14ac:dyDescent="0.2">
      <c r="A21" s="40" t="s">
        <v>70</v>
      </c>
      <c r="B21" s="38" t="s">
        <v>22</v>
      </c>
      <c r="C21" s="129"/>
      <c r="D21" s="131"/>
      <c r="E21" s="138">
        <v>5</v>
      </c>
      <c r="F21" s="39">
        <f t="shared" si="1"/>
        <v>0</v>
      </c>
    </row>
    <row r="22" spans="1:17" x14ac:dyDescent="0.2">
      <c r="A22" s="40" t="s">
        <v>70</v>
      </c>
      <c r="B22" s="38" t="s">
        <v>71</v>
      </c>
      <c r="C22" s="129"/>
      <c r="D22" s="131"/>
      <c r="E22" s="138">
        <v>5.5</v>
      </c>
      <c r="F22" s="39">
        <f t="shared" si="1"/>
        <v>0</v>
      </c>
    </row>
    <row r="23" spans="1:17" x14ac:dyDescent="0.2">
      <c r="A23" s="40" t="s">
        <v>70</v>
      </c>
      <c r="B23" s="38" t="s">
        <v>72</v>
      </c>
      <c r="C23" s="129"/>
      <c r="D23" s="131"/>
      <c r="E23" s="138">
        <v>4</v>
      </c>
      <c r="F23" s="39">
        <f t="shared" si="1"/>
        <v>0</v>
      </c>
    </row>
    <row r="24" spans="1:17" x14ac:dyDescent="0.2">
      <c r="A24" s="40" t="s">
        <v>70</v>
      </c>
      <c r="B24" s="38" t="s">
        <v>41</v>
      </c>
      <c r="C24" s="129"/>
      <c r="D24" s="131"/>
      <c r="E24" s="138">
        <v>5</v>
      </c>
      <c r="F24" s="39">
        <f t="shared" si="1"/>
        <v>0</v>
      </c>
    </row>
    <row r="25" spans="1:17" x14ac:dyDescent="0.2">
      <c r="A25" s="40" t="s">
        <v>70</v>
      </c>
      <c r="B25" s="38" t="s">
        <v>73</v>
      </c>
      <c r="C25" s="129"/>
      <c r="D25" s="131"/>
      <c r="E25" s="138">
        <v>1.5</v>
      </c>
      <c r="F25" s="39">
        <f t="shared" si="1"/>
        <v>0</v>
      </c>
    </row>
    <row r="26" spans="1:17" x14ac:dyDescent="0.2">
      <c r="A26" s="40" t="s">
        <v>70</v>
      </c>
      <c r="B26" s="38" t="s">
        <v>74</v>
      </c>
      <c r="C26" s="129"/>
      <c r="D26" s="131"/>
      <c r="E26" s="138">
        <v>4.5</v>
      </c>
      <c r="F26" s="39">
        <f t="shared" si="1"/>
        <v>0</v>
      </c>
    </row>
    <row r="27" spans="1:17" x14ac:dyDescent="0.2">
      <c r="A27" s="40" t="s">
        <v>70</v>
      </c>
      <c r="B27" s="38" t="s">
        <v>75</v>
      </c>
      <c r="C27" s="129"/>
      <c r="D27" s="131"/>
      <c r="E27" s="138">
        <v>2.8</v>
      </c>
      <c r="F27" s="39">
        <f t="shared" si="1"/>
        <v>0</v>
      </c>
    </row>
    <row r="28" spans="1:17" x14ac:dyDescent="0.2">
      <c r="A28" s="40" t="s">
        <v>70</v>
      </c>
      <c r="B28" s="40" t="s">
        <v>50</v>
      </c>
      <c r="C28" s="129"/>
      <c r="D28" s="131"/>
      <c r="E28" s="138">
        <v>2.5</v>
      </c>
      <c r="F28" s="39">
        <f t="shared" si="1"/>
        <v>0</v>
      </c>
    </row>
    <row r="29" spans="1:17" x14ac:dyDescent="0.2">
      <c r="A29" s="40" t="s">
        <v>76</v>
      </c>
      <c r="B29" s="38" t="s">
        <v>24</v>
      </c>
      <c r="C29" s="129"/>
      <c r="D29" s="131"/>
      <c r="E29" s="138">
        <v>6</v>
      </c>
      <c r="F29" s="39">
        <f t="shared" si="1"/>
        <v>0</v>
      </c>
    </row>
    <row r="30" spans="1:17" x14ac:dyDescent="0.2">
      <c r="A30" s="40" t="s">
        <v>68</v>
      </c>
      <c r="B30" s="38" t="s">
        <v>26</v>
      </c>
      <c r="C30" s="129"/>
      <c r="D30" s="131"/>
      <c r="E30" s="138">
        <v>8</v>
      </c>
      <c r="F30" s="39">
        <f t="shared" si="1"/>
        <v>0</v>
      </c>
    </row>
    <row r="31" spans="1:17" x14ac:dyDescent="0.2">
      <c r="A31" s="40" t="s">
        <v>68</v>
      </c>
      <c r="B31" s="38" t="s">
        <v>43</v>
      </c>
      <c r="C31" s="129"/>
      <c r="D31" s="131"/>
      <c r="E31" s="138">
        <v>4</v>
      </c>
      <c r="F31" s="39">
        <f t="shared" si="1"/>
        <v>0</v>
      </c>
    </row>
    <row r="32" spans="1:17" x14ac:dyDescent="0.2">
      <c r="A32" s="40" t="s">
        <v>77</v>
      </c>
      <c r="B32" s="38" t="s">
        <v>40</v>
      </c>
      <c r="C32" s="129"/>
      <c r="D32" s="131"/>
      <c r="E32" s="138">
        <v>6</v>
      </c>
      <c r="F32" s="39">
        <f t="shared" si="1"/>
        <v>0</v>
      </c>
    </row>
    <row r="33" spans="1:6" x14ac:dyDescent="0.2">
      <c r="A33" s="40" t="s">
        <v>77</v>
      </c>
      <c r="B33" s="40" t="s">
        <v>51</v>
      </c>
      <c r="C33" s="129"/>
      <c r="D33" s="131"/>
      <c r="E33" s="138">
        <v>7.7</v>
      </c>
      <c r="F33" s="39">
        <f t="shared" si="1"/>
        <v>0</v>
      </c>
    </row>
    <row r="34" spans="1:6" x14ac:dyDescent="0.2">
      <c r="A34" s="40" t="s">
        <v>78</v>
      </c>
      <c r="B34" s="38" t="s">
        <v>11</v>
      </c>
      <c r="C34" s="129"/>
      <c r="D34" s="131"/>
      <c r="E34" s="138">
        <v>10</v>
      </c>
      <c r="F34" s="39">
        <f t="shared" si="1"/>
        <v>0</v>
      </c>
    </row>
    <row r="35" spans="1:6" x14ac:dyDescent="0.2">
      <c r="A35" s="40" t="s">
        <v>78</v>
      </c>
      <c r="B35" s="38" t="s">
        <v>13</v>
      </c>
      <c r="C35" s="129"/>
      <c r="D35" s="131"/>
      <c r="E35" s="138">
        <v>7.6</v>
      </c>
      <c r="F35" s="39">
        <f t="shared" si="1"/>
        <v>0</v>
      </c>
    </row>
    <row r="36" spans="1:6" x14ac:dyDescent="0.2">
      <c r="A36" s="40" t="s">
        <v>78</v>
      </c>
      <c r="B36" s="38" t="s">
        <v>14</v>
      </c>
      <c r="C36" s="129"/>
      <c r="D36" s="131"/>
      <c r="E36" s="138">
        <v>11</v>
      </c>
      <c r="F36" s="39">
        <f t="shared" si="1"/>
        <v>0</v>
      </c>
    </row>
    <row r="37" spans="1:6" ht="12.75" customHeight="1" x14ac:dyDescent="0.2">
      <c r="A37" s="40" t="s">
        <v>78</v>
      </c>
      <c r="B37" s="38" t="s">
        <v>29</v>
      </c>
      <c r="C37" s="129"/>
      <c r="D37" s="131"/>
      <c r="E37" s="138">
        <v>7.2</v>
      </c>
      <c r="F37" s="39">
        <f t="shared" si="1"/>
        <v>0</v>
      </c>
    </row>
    <row r="38" spans="1:6" x14ac:dyDescent="0.2">
      <c r="A38" s="40" t="s">
        <v>78</v>
      </c>
      <c r="B38" s="38" t="s">
        <v>30</v>
      </c>
      <c r="C38" s="129"/>
      <c r="D38" s="131"/>
      <c r="E38" s="138">
        <v>7</v>
      </c>
      <c r="F38" s="39">
        <f t="shared" si="1"/>
        <v>0</v>
      </c>
    </row>
    <row r="39" spans="1:6" x14ac:dyDescent="0.2">
      <c r="A39" s="40" t="s">
        <v>78</v>
      </c>
      <c r="B39" s="38" t="s">
        <v>31</v>
      </c>
      <c r="C39" s="129"/>
      <c r="D39" s="131"/>
      <c r="E39" s="138">
        <v>4</v>
      </c>
      <c r="F39" s="39">
        <f t="shared" si="1"/>
        <v>0</v>
      </c>
    </row>
    <row r="40" spans="1:6" x14ac:dyDescent="0.2">
      <c r="A40" s="40" t="s">
        <v>78</v>
      </c>
      <c r="B40" s="38" t="s">
        <v>44</v>
      </c>
      <c r="C40" s="129"/>
      <c r="D40" s="131"/>
      <c r="E40" s="138">
        <v>7.9</v>
      </c>
      <c r="F40" s="39">
        <f t="shared" si="1"/>
        <v>0</v>
      </c>
    </row>
    <row r="41" spans="1:6" x14ac:dyDescent="0.2">
      <c r="A41" s="40" t="s">
        <v>78</v>
      </c>
      <c r="B41" s="38" t="s">
        <v>45</v>
      </c>
      <c r="C41" s="129"/>
      <c r="D41" s="131"/>
      <c r="E41" s="138">
        <v>2.2999999999999998</v>
      </c>
      <c r="F41" s="39">
        <f t="shared" si="1"/>
        <v>0</v>
      </c>
    </row>
    <row r="42" spans="1:6" x14ac:dyDescent="0.2">
      <c r="A42" s="40" t="s">
        <v>78</v>
      </c>
      <c r="B42" s="38" t="s">
        <v>46</v>
      </c>
      <c r="C42" s="129"/>
      <c r="D42" s="131"/>
      <c r="E42" s="138">
        <v>3.5</v>
      </c>
      <c r="F42" s="39">
        <f t="shared" si="1"/>
        <v>0</v>
      </c>
    </row>
    <row r="43" spans="1:6" x14ac:dyDescent="0.2">
      <c r="A43" s="40" t="s">
        <v>78</v>
      </c>
      <c r="B43" s="38" t="s">
        <v>47</v>
      </c>
      <c r="C43" s="129"/>
      <c r="D43" s="131"/>
      <c r="E43" s="138">
        <v>4.4000000000000004</v>
      </c>
      <c r="F43" s="39">
        <f t="shared" si="1"/>
        <v>0</v>
      </c>
    </row>
    <row r="44" spans="1:6" x14ac:dyDescent="0.2">
      <c r="A44" s="40" t="s">
        <v>78</v>
      </c>
      <c r="B44" s="38" t="s">
        <v>48</v>
      </c>
      <c r="C44" s="129"/>
      <c r="D44" s="131"/>
      <c r="E44" s="138">
        <v>6.1</v>
      </c>
      <c r="F44" s="39">
        <f t="shared" si="1"/>
        <v>0</v>
      </c>
    </row>
    <row r="45" spans="1:6" x14ac:dyDescent="0.2">
      <c r="A45" s="40" t="s">
        <v>79</v>
      </c>
      <c r="B45" s="38" t="s">
        <v>9</v>
      </c>
      <c r="C45" s="129"/>
      <c r="D45" s="131"/>
      <c r="E45" s="138">
        <v>20</v>
      </c>
      <c r="F45" s="39">
        <f t="shared" si="1"/>
        <v>0</v>
      </c>
    </row>
    <row r="46" spans="1:6" x14ac:dyDescent="0.2">
      <c r="A46" s="40" t="s">
        <v>79</v>
      </c>
      <c r="B46" s="38" t="s">
        <v>10</v>
      </c>
      <c r="C46" s="129"/>
      <c r="D46" s="131"/>
      <c r="E46" s="138">
        <v>15</v>
      </c>
      <c r="F46" s="39">
        <f t="shared" si="1"/>
        <v>0</v>
      </c>
    </row>
    <row r="47" spans="1:6" x14ac:dyDescent="0.2">
      <c r="A47" s="40" t="s">
        <v>79</v>
      </c>
      <c r="B47" s="38" t="s">
        <v>15</v>
      </c>
      <c r="C47" s="129"/>
      <c r="D47" s="131"/>
      <c r="E47" s="138">
        <v>20</v>
      </c>
      <c r="F47" s="39">
        <f t="shared" si="1"/>
        <v>0</v>
      </c>
    </row>
    <row r="48" spans="1:6" x14ac:dyDescent="0.2">
      <c r="A48" s="40" t="s">
        <v>79</v>
      </c>
      <c r="B48" s="38" t="s">
        <v>18</v>
      </c>
      <c r="C48" s="129"/>
      <c r="D48" s="131"/>
      <c r="E48" s="138">
        <v>15</v>
      </c>
      <c r="F48" s="39">
        <f t="shared" si="1"/>
        <v>0</v>
      </c>
    </row>
    <row r="49" spans="1:6" x14ac:dyDescent="0.2">
      <c r="A49" s="40" t="s">
        <v>79</v>
      </c>
      <c r="B49" s="38" t="s">
        <v>19</v>
      </c>
      <c r="C49" s="129"/>
      <c r="D49" s="131"/>
      <c r="E49" s="138">
        <v>30</v>
      </c>
      <c r="F49" s="39">
        <f t="shared" si="1"/>
        <v>0</v>
      </c>
    </row>
    <row r="50" spans="1:6" x14ac:dyDescent="0.2">
      <c r="A50" s="40" t="s">
        <v>79</v>
      </c>
      <c r="B50" s="38" t="s">
        <v>20</v>
      </c>
      <c r="C50" s="129"/>
      <c r="D50" s="131"/>
      <c r="E50" s="138">
        <v>40</v>
      </c>
      <c r="F50" s="39">
        <f t="shared" si="1"/>
        <v>0</v>
      </c>
    </row>
    <row r="51" spans="1:6" x14ac:dyDescent="0.2">
      <c r="A51" s="40" t="s">
        <v>79</v>
      </c>
      <c r="B51" s="38" t="s">
        <v>23</v>
      </c>
      <c r="C51" s="129"/>
      <c r="D51" s="131"/>
      <c r="E51" s="138">
        <v>4.5</v>
      </c>
      <c r="F51" s="39">
        <f t="shared" si="1"/>
        <v>0</v>
      </c>
    </row>
    <row r="52" spans="1:6" x14ac:dyDescent="0.2">
      <c r="A52" s="40" t="s">
        <v>79</v>
      </c>
      <c r="B52" s="38" t="s">
        <v>25</v>
      </c>
      <c r="C52" s="129"/>
      <c r="D52" s="131"/>
      <c r="E52" s="138">
        <v>11</v>
      </c>
      <c r="F52" s="39">
        <f t="shared" si="1"/>
        <v>0</v>
      </c>
    </row>
    <row r="53" spans="1:6" x14ac:dyDescent="0.2">
      <c r="A53" s="40" t="s">
        <v>79</v>
      </c>
      <c r="B53" s="38" t="s">
        <v>80</v>
      </c>
      <c r="C53" s="129"/>
      <c r="D53" s="131"/>
      <c r="E53" s="138">
        <v>13</v>
      </c>
      <c r="F53" s="39">
        <f t="shared" si="1"/>
        <v>0</v>
      </c>
    </row>
    <row r="54" spans="1:6" x14ac:dyDescent="0.2">
      <c r="A54" s="40" t="s">
        <v>79</v>
      </c>
      <c r="B54" s="38" t="s">
        <v>27</v>
      </c>
      <c r="C54" s="129"/>
      <c r="D54" s="131"/>
      <c r="E54" s="138">
        <v>24</v>
      </c>
      <c r="F54" s="39">
        <f t="shared" si="1"/>
        <v>0</v>
      </c>
    </row>
    <row r="55" spans="1:6" x14ac:dyDescent="0.2">
      <c r="A55" s="40" t="s">
        <v>79</v>
      </c>
      <c r="B55" s="38" t="s">
        <v>28</v>
      </c>
      <c r="C55" s="129"/>
      <c r="D55" s="131"/>
      <c r="E55" s="138">
        <v>32</v>
      </c>
      <c r="F55" s="39">
        <f t="shared" si="1"/>
        <v>0</v>
      </c>
    </row>
    <row r="56" spans="1:6" x14ac:dyDescent="0.2">
      <c r="A56" s="40" t="s">
        <v>79</v>
      </c>
      <c r="B56" s="38" t="s">
        <v>32</v>
      </c>
      <c r="C56" s="129"/>
      <c r="D56" s="131"/>
      <c r="E56" s="138">
        <v>18</v>
      </c>
      <c r="F56" s="39">
        <f t="shared" si="1"/>
        <v>0</v>
      </c>
    </row>
    <row r="57" spans="1:6" x14ac:dyDescent="0.2">
      <c r="A57" s="40" t="s">
        <v>79</v>
      </c>
      <c r="B57" s="38" t="s">
        <v>33</v>
      </c>
      <c r="C57" s="129"/>
      <c r="D57" s="131"/>
      <c r="E57" s="138">
        <v>22</v>
      </c>
      <c r="F57" s="39">
        <f t="shared" si="1"/>
        <v>0</v>
      </c>
    </row>
    <row r="58" spans="1:6" x14ac:dyDescent="0.2">
      <c r="A58" s="40" t="s">
        <v>79</v>
      </c>
      <c r="B58" s="38" t="s">
        <v>34</v>
      </c>
      <c r="C58" s="129"/>
      <c r="D58" s="131"/>
      <c r="E58" s="138">
        <v>22</v>
      </c>
      <c r="F58" s="39">
        <f t="shared" si="1"/>
        <v>0</v>
      </c>
    </row>
    <row r="59" spans="1:6" x14ac:dyDescent="0.2">
      <c r="A59" s="40" t="s">
        <v>79</v>
      </c>
      <c r="B59" s="38" t="s">
        <v>35</v>
      </c>
      <c r="C59" s="129"/>
      <c r="D59" s="131"/>
      <c r="E59" s="138">
        <v>30</v>
      </c>
      <c r="F59" s="39">
        <f t="shared" si="1"/>
        <v>0</v>
      </c>
    </row>
    <row r="60" spans="1:6" x14ac:dyDescent="0.2">
      <c r="A60" s="40" t="s">
        <v>79</v>
      </c>
      <c r="B60" s="38" t="s">
        <v>36</v>
      </c>
      <c r="C60" s="129"/>
      <c r="D60" s="131"/>
      <c r="E60" s="138">
        <v>15</v>
      </c>
      <c r="F60" s="39">
        <f t="shared" si="1"/>
        <v>0</v>
      </c>
    </row>
    <row r="61" spans="1:6" x14ac:dyDescent="0.2">
      <c r="A61" s="40" t="s">
        <v>79</v>
      </c>
      <c r="B61" s="38" t="s">
        <v>37</v>
      </c>
      <c r="C61" s="129"/>
      <c r="D61" s="131"/>
      <c r="E61" s="138">
        <v>20</v>
      </c>
      <c r="F61" s="39">
        <f t="shared" si="1"/>
        <v>0</v>
      </c>
    </row>
    <row r="62" spans="1:6" x14ac:dyDescent="0.2">
      <c r="A62" s="40" t="s">
        <v>79</v>
      </c>
      <c r="B62" s="38" t="s">
        <v>38</v>
      </c>
      <c r="C62" s="129"/>
      <c r="D62" s="131"/>
      <c r="E62" s="138">
        <v>18</v>
      </c>
      <c r="F62" s="39">
        <f t="shared" si="1"/>
        <v>0</v>
      </c>
    </row>
    <row r="63" spans="1:6" x14ac:dyDescent="0.2">
      <c r="A63" s="40" t="s">
        <v>79</v>
      </c>
      <c r="B63" s="38" t="s">
        <v>39</v>
      </c>
      <c r="C63" s="129"/>
      <c r="D63" s="131"/>
      <c r="E63" s="138">
        <v>25</v>
      </c>
      <c r="F63" s="39">
        <f t="shared" si="1"/>
        <v>0</v>
      </c>
    </row>
    <row r="64" spans="1:6" x14ac:dyDescent="0.2">
      <c r="A64" s="40" t="s">
        <v>79</v>
      </c>
      <c r="B64" s="38" t="s">
        <v>42</v>
      </c>
      <c r="C64" s="129"/>
      <c r="D64" s="131"/>
      <c r="E64" s="138">
        <v>4.5</v>
      </c>
      <c r="F64" s="39">
        <f t="shared" si="1"/>
        <v>0</v>
      </c>
    </row>
    <row r="65" spans="1:17" x14ac:dyDescent="0.2">
      <c r="A65" s="40" t="s">
        <v>79</v>
      </c>
      <c r="B65" s="38" t="s">
        <v>49</v>
      </c>
      <c r="C65" s="129"/>
      <c r="D65" s="131"/>
      <c r="E65" s="138">
        <v>7</v>
      </c>
      <c r="F65" s="39">
        <f t="shared" si="1"/>
        <v>0</v>
      </c>
    </row>
    <row r="66" spans="1:17" ht="12.75" customHeight="1" x14ac:dyDescent="0.2">
      <c r="A66" s="43" t="s">
        <v>206</v>
      </c>
      <c r="B66" s="38" t="s">
        <v>5</v>
      </c>
      <c r="C66" s="129"/>
      <c r="D66" s="131"/>
      <c r="E66" s="138">
        <v>6</v>
      </c>
      <c r="F66" s="39">
        <f t="shared" si="1"/>
        <v>0</v>
      </c>
    </row>
    <row r="67" spans="1:17" x14ac:dyDescent="0.2">
      <c r="A67" s="44" t="s">
        <v>206</v>
      </c>
      <c r="B67" s="38" t="s">
        <v>6</v>
      </c>
      <c r="C67" s="129"/>
      <c r="D67" s="131"/>
      <c r="E67" s="138">
        <v>2</v>
      </c>
      <c r="F67" s="39">
        <f t="shared" si="1"/>
        <v>0</v>
      </c>
    </row>
    <row r="68" spans="1:17" x14ac:dyDescent="0.2">
      <c r="A68" s="44" t="s">
        <v>206</v>
      </c>
      <c r="B68" s="38" t="s">
        <v>7</v>
      </c>
      <c r="C68" s="129"/>
      <c r="D68" s="131"/>
      <c r="E68" s="138">
        <v>18</v>
      </c>
      <c r="F68" s="39">
        <f t="shared" si="1"/>
        <v>0</v>
      </c>
    </row>
    <row r="69" spans="1:17" x14ac:dyDescent="0.2">
      <c r="A69" s="44" t="s">
        <v>206</v>
      </c>
      <c r="B69" s="38" t="s">
        <v>8</v>
      </c>
      <c r="C69" s="129"/>
      <c r="D69" s="131"/>
      <c r="E69" s="138">
        <v>8</v>
      </c>
      <c r="F69" s="39">
        <f t="shared" si="1"/>
        <v>0</v>
      </c>
    </row>
    <row r="70" spans="1:17" x14ac:dyDescent="0.2">
      <c r="A70" s="44" t="s">
        <v>206</v>
      </c>
      <c r="B70" s="38" t="s">
        <v>16</v>
      </c>
      <c r="C70" s="129"/>
      <c r="D70" s="131"/>
      <c r="E70" s="138">
        <v>15</v>
      </c>
      <c r="F70" s="39">
        <f t="shared" si="1"/>
        <v>0</v>
      </c>
    </row>
    <row r="71" spans="1:17" x14ac:dyDescent="0.2">
      <c r="A71" s="44" t="s">
        <v>206</v>
      </c>
      <c r="B71" s="38" t="s">
        <v>81</v>
      </c>
      <c r="C71" s="129"/>
      <c r="D71" s="131"/>
      <c r="E71" s="138">
        <v>5.5</v>
      </c>
      <c r="F71" s="39">
        <f t="shared" si="1"/>
        <v>0</v>
      </c>
    </row>
    <row r="72" spans="1:17" x14ac:dyDescent="0.2">
      <c r="A72" s="44" t="s">
        <v>206</v>
      </c>
      <c r="B72" s="38" t="s">
        <v>17</v>
      </c>
      <c r="C72" s="129"/>
      <c r="D72" s="131"/>
      <c r="E72" s="138">
        <v>0.4</v>
      </c>
      <c r="F72" s="39">
        <f t="shared" si="1"/>
        <v>0</v>
      </c>
    </row>
    <row r="73" spans="1:17" x14ac:dyDescent="0.2">
      <c r="A73" s="44" t="s">
        <v>206</v>
      </c>
      <c r="B73" s="40" t="s">
        <v>52</v>
      </c>
      <c r="C73" s="129"/>
      <c r="D73" s="131"/>
      <c r="E73" s="138">
        <v>27.5</v>
      </c>
      <c r="F73" s="39">
        <f t="shared" si="1"/>
        <v>0</v>
      </c>
    </row>
    <row r="74" spans="1:17" x14ac:dyDescent="0.2">
      <c r="A74" s="44" t="s">
        <v>206</v>
      </c>
      <c r="B74" s="40" t="s">
        <v>54</v>
      </c>
      <c r="C74" s="129"/>
      <c r="D74" s="131"/>
      <c r="E74" s="138">
        <v>25</v>
      </c>
      <c r="F74" s="39">
        <f t="shared" si="1"/>
        <v>0</v>
      </c>
    </row>
    <row r="75" spans="1:17" x14ac:dyDescent="0.2">
      <c r="A75" s="44" t="s">
        <v>206</v>
      </c>
      <c r="B75" s="40" t="s">
        <v>53</v>
      </c>
      <c r="C75" s="129"/>
      <c r="D75" s="131"/>
      <c r="E75" s="138">
        <v>2</v>
      </c>
      <c r="F75" s="39">
        <f t="shared" si="1"/>
        <v>0</v>
      </c>
    </row>
    <row r="77" spans="1:17" ht="36" x14ac:dyDescent="0.2">
      <c r="A77" s="26"/>
      <c r="B77" s="27" t="s">
        <v>517</v>
      </c>
      <c r="C77" s="28" t="s">
        <v>518</v>
      </c>
      <c r="D77" s="28" t="s">
        <v>97</v>
      </c>
      <c r="E77" s="28" t="s">
        <v>501</v>
      </c>
      <c r="F77" s="29" t="s">
        <v>828</v>
      </c>
      <c r="G77" s="30"/>
      <c r="H77" s="169"/>
      <c r="I77" s="169"/>
      <c r="J77" s="169"/>
      <c r="K77" s="169"/>
      <c r="L77" s="169"/>
      <c r="M77" s="169"/>
      <c r="N77" s="169"/>
      <c r="O77" s="169"/>
      <c r="P77" s="169"/>
    </row>
    <row r="78" spans="1:17" x14ac:dyDescent="0.2">
      <c r="A78" s="31" t="s">
        <v>519</v>
      </c>
      <c r="B78" s="32"/>
      <c r="C78" s="33"/>
      <c r="D78" s="33"/>
      <c r="E78" s="33"/>
      <c r="F78" s="33"/>
      <c r="G78" s="34"/>
      <c r="H78" s="35"/>
      <c r="I78" s="36"/>
      <c r="J78" s="36"/>
      <c r="K78" s="36"/>
      <c r="L78" s="36"/>
      <c r="M78" s="36"/>
      <c r="N78" s="36"/>
      <c r="O78" s="36"/>
      <c r="P78" s="36"/>
      <c r="Q78" s="36"/>
    </row>
    <row r="79" spans="1:17" x14ac:dyDescent="0.2">
      <c r="A79" s="37" t="s">
        <v>502</v>
      </c>
      <c r="B79" s="48" t="s">
        <v>503</v>
      </c>
      <c r="C79" s="129"/>
      <c r="D79" s="131"/>
      <c r="E79" s="145"/>
      <c r="F79" s="39">
        <f t="shared" ref="F79:F88" si="2">C79*E79</f>
        <v>0</v>
      </c>
      <c r="G79" s="30"/>
      <c r="H79" s="168" t="s">
        <v>771</v>
      </c>
      <c r="I79" s="168"/>
      <c r="J79" s="168"/>
      <c r="K79" s="168"/>
      <c r="L79" s="168"/>
      <c r="M79" s="30"/>
      <c r="N79" s="30"/>
      <c r="O79" s="30"/>
      <c r="P79" s="30"/>
    </row>
    <row r="80" spans="1:17" x14ac:dyDescent="0.2">
      <c r="A80" s="37" t="s">
        <v>502</v>
      </c>
      <c r="B80" s="48" t="s">
        <v>504</v>
      </c>
      <c r="C80" s="129"/>
      <c r="D80" s="131"/>
      <c r="E80" s="145"/>
      <c r="F80" s="39">
        <f t="shared" si="2"/>
        <v>0</v>
      </c>
      <c r="G80" s="30"/>
      <c r="H80" s="168"/>
      <c r="I80" s="168"/>
      <c r="J80" s="168"/>
      <c r="K80" s="168"/>
      <c r="L80" s="168"/>
      <c r="M80" s="30"/>
      <c r="N80" s="30"/>
      <c r="O80" s="30"/>
      <c r="P80" s="30"/>
    </row>
    <row r="81" spans="1:16" x14ac:dyDescent="0.2">
      <c r="A81" s="37" t="s">
        <v>502</v>
      </c>
      <c r="B81" s="48" t="s">
        <v>505</v>
      </c>
      <c r="C81" s="129"/>
      <c r="D81" s="131"/>
      <c r="E81" s="145"/>
      <c r="F81" s="39">
        <f t="shared" si="2"/>
        <v>0</v>
      </c>
      <c r="G81" s="30"/>
      <c r="H81" s="30"/>
      <c r="I81" s="30"/>
      <c r="J81" s="30"/>
      <c r="K81" s="30"/>
      <c r="L81" s="30"/>
      <c r="M81" s="30"/>
      <c r="N81" s="30"/>
      <c r="O81" s="30"/>
      <c r="P81" s="30"/>
    </row>
    <row r="82" spans="1:16" x14ac:dyDescent="0.2">
      <c r="A82" s="37" t="s">
        <v>502</v>
      </c>
      <c r="B82" s="48" t="s">
        <v>506</v>
      </c>
      <c r="C82" s="129"/>
      <c r="D82" s="131"/>
      <c r="E82" s="145"/>
      <c r="F82" s="39">
        <f t="shared" si="2"/>
        <v>0</v>
      </c>
      <c r="G82" s="30"/>
      <c r="H82" s="30"/>
      <c r="I82" s="30"/>
      <c r="J82" s="30"/>
      <c r="K82" s="30"/>
      <c r="L82" s="30"/>
      <c r="M82" s="30"/>
      <c r="N82" s="30"/>
      <c r="O82" s="30"/>
      <c r="P82" s="30"/>
    </row>
    <row r="83" spans="1:16" x14ac:dyDescent="0.2">
      <c r="A83" s="37" t="s">
        <v>502</v>
      </c>
      <c r="B83" s="48" t="s">
        <v>507</v>
      </c>
      <c r="C83" s="129"/>
      <c r="D83" s="131"/>
      <c r="E83" s="145"/>
      <c r="F83" s="39">
        <f t="shared" si="2"/>
        <v>0</v>
      </c>
      <c r="G83" s="30"/>
      <c r="H83" s="30"/>
      <c r="I83" s="30"/>
      <c r="J83" s="30"/>
      <c r="K83" s="30"/>
      <c r="L83" s="30"/>
      <c r="M83" s="30"/>
      <c r="N83" s="30"/>
      <c r="O83" s="30"/>
      <c r="P83" s="30"/>
    </row>
    <row r="84" spans="1:16" x14ac:dyDescent="0.2">
      <c r="A84" s="37" t="s">
        <v>502</v>
      </c>
      <c r="B84" s="48" t="s">
        <v>508</v>
      </c>
      <c r="C84" s="129"/>
      <c r="D84" s="131"/>
      <c r="E84" s="145"/>
      <c r="F84" s="39">
        <f t="shared" si="2"/>
        <v>0</v>
      </c>
      <c r="G84" s="30"/>
      <c r="H84" s="30"/>
      <c r="I84" s="30"/>
      <c r="J84" s="30"/>
      <c r="K84" s="30"/>
      <c r="L84" s="30"/>
      <c r="M84" s="30"/>
      <c r="N84" s="30"/>
      <c r="O84" s="30"/>
      <c r="P84" s="30"/>
    </row>
    <row r="85" spans="1:16" x14ac:dyDescent="0.2">
      <c r="A85" s="37" t="s">
        <v>502</v>
      </c>
      <c r="B85" s="48" t="s">
        <v>509</v>
      </c>
      <c r="C85" s="129"/>
      <c r="D85" s="131"/>
      <c r="E85" s="145"/>
      <c r="F85" s="39">
        <f t="shared" si="2"/>
        <v>0</v>
      </c>
      <c r="G85" s="30"/>
      <c r="H85" s="30"/>
      <c r="I85" s="30"/>
      <c r="J85" s="30"/>
      <c r="K85" s="30"/>
      <c r="L85" s="30"/>
      <c r="M85" s="30"/>
      <c r="N85" s="30"/>
      <c r="O85" s="30"/>
      <c r="P85" s="30"/>
    </row>
    <row r="86" spans="1:16" x14ac:dyDescent="0.2">
      <c r="A86" s="37" t="s">
        <v>502</v>
      </c>
      <c r="B86" s="48" t="s">
        <v>510</v>
      </c>
      <c r="C86" s="129"/>
      <c r="D86" s="131"/>
      <c r="E86" s="145"/>
      <c r="F86" s="39">
        <f t="shared" si="2"/>
        <v>0</v>
      </c>
      <c r="G86" s="30"/>
      <c r="H86" s="30"/>
      <c r="I86" s="30"/>
      <c r="J86" s="30"/>
      <c r="K86" s="30"/>
      <c r="L86" s="30"/>
      <c r="M86" s="30"/>
      <c r="N86" s="30"/>
      <c r="O86" s="30"/>
      <c r="P86" s="30"/>
    </row>
    <row r="87" spans="1:16" x14ac:dyDescent="0.2">
      <c r="A87" s="37" t="s">
        <v>502</v>
      </c>
      <c r="B87" s="48" t="s">
        <v>511</v>
      </c>
      <c r="C87" s="129"/>
      <c r="D87" s="131"/>
      <c r="E87" s="145"/>
      <c r="F87" s="39">
        <f t="shared" si="2"/>
        <v>0</v>
      </c>
      <c r="G87" s="30"/>
      <c r="H87" s="30"/>
      <c r="I87" s="30"/>
      <c r="J87" s="30"/>
      <c r="K87" s="30"/>
      <c r="L87" s="30"/>
      <c r="M87" s="30"/>
      <c r="N87" s="30"/>
      <c r="O87" s="30"/>
      <c r="P87" s="30"/>
    </row>
    <row r="88" spans="1:16" x14ac:dyDescent="0.2">
      <c r="A88" s="37" t="s">
        <v>502</v>
      </c>
      <c r="B88" s="48" t="s">
        <v>512</v>
      </c>
      <c r="C88" s="129"/>
      <c r="D88" s="131"/>
      <c r="E88" s="145"/>
      <c r="F88" s="39">
        <f t="shared" si="2"/>
        <v>0</v>
      </c>
      <c r="G88" s="30"/>
      <c r="H88" s="30"/>
      <c r="I88" s="30"/>
      <c r="J88" s="30"/>
      <c r="K88" s="30"/>
      <c r="L88" s="30"/>
      <c r="M88" s="30"/>
      <c r="N88" s="30"/>
      <c r="O88" s="30"/>
      <c r="P88" s="30"/>
    </row>
    <row r="89" spans="1:16" ht="13.5" thickBot="1" x14ac:dyDescent="0.25">
      <c r="A89" s="30"/>
      <c r="B89" s="30"/>
      <c r="C89" s="30"/>
      <c r="D89" s="30"/>
      <c r="E89" s="30"/>
      <c r="F89" s="30"/>
      <c r="G89" s="30"/>
      <c r="H89" s="30"/>
      <c r="I89" s="30"/>
      <c r="J89" s="30"/>
      <c r="K89" s="30"/>
      <c r="L89" s="30"/>
      <c r="M89" s="30"/>
      <c r="N89" s="30"/>
      <c r="O89" s="30"/>
      <c r="P89" s="30"/>
    </row>
    <row r="90" spans="1:16" ht="13.5" thickBot="1" x14ac:dyDescent="0.25">
      <c r="E90" s="45" t="s">
        <v>252</v>
      </c>
      <c r="F90" s="46">
        <f>SUM(F6:F15,F19:F75,F79:F88)</f>
        <v>0</v>
      </c>
    </row>
  </sheetData>
  <sheetProtection algorithmName="SHA-512" hashValue="4B987qg8/GUU9vz+DI2glkdIE551/V/aVrt/JlNFtK7gCPUQv9i2d1DNx2QFFUyuXMrb82Qin9qYpTmiRgAnlQ==" saltValue="pfmYIrZmyBY4+HGRfwCvhA==" spinCount="100000" sheet="1" objects="1" scenarios="1"/>
  <mergeCells count="6">
    <mergeCell ref="H79:L80"/>
    <mergeCell ref="H17:P17"/>
    <mergeCell ref="H4:P4"/>
    <mergeCell ref="H77:P77"/>
    <mergeCell ref="H19:L20"/>
    <mergeCell ref="H6:L7"/>
  </mergeCells>
  <hyperlinks>
    <hyperlink ref="H2" location="'Bilan apparent'!A1" display="Onglet Bilan apparent"/>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17"/>
  <sheetViews>
    <sheetView zoomScaleNormal="100" workbookViewId="0">
      <selection activeCell="H14" sqref="H14"/>
    </sheetView>
  </sheetViews>
  <sheetFormatPr baseColWidth="10" defaultRowHeight="12.75" x14ac:dyDescent="0.2"/>
  <cols>
    <col min="1" max="1" width="13.7109375" style="25" customWidth="1"/>
    <col min="2" max="2" width="52.140625" style="25" customWidth="1"/>
    <col min="3" max="5" width="20.7109375" style="25" customWidth="1"/>
    <col min="6" max="6" width="14.85546875" style="25" customWidth="1"/>
    <col min="7" max="15" width="11.42578125" style="25"/>
    <col min="16" max="16" width="11.85546875" style="25" customWidth="1"/>
    <col min="17" max="16384" width="11.42578125" style="25"/>
  </cols>
  <sheetData>
    <row r="2" spans="1:16" ht="15.75" x14ac:dyDescent="0.25">
      <c r="A2" s="22" t="s">
        <v>255</v>
      </c>
      <c r="B2" s="23"/>
      <c r="C2" s="23"/>
      <c r="D2" s="23"/>
      <c r="E2" s="23"/>
      <c r="F2" s="23"/>
      <c r="G2" s="23"/>
      <c r="H2" s="24" t="s">
        <v>249</v>
      </c>
    </row>
    <row r="4" spans="1:16" s="30" customFormat="1" ht="38.25" customHeight="1" x14ac:dyDescent="0.2">
      <c r="A4" s="26"/>
      <c r="B4" s="27" t="s">
        <v>352</v>
      </c>
      <c r="C4" s="34" t="s">
        <v>748</v>
      </c>
      <c r="D4" s="34" t="s">
        <v>749</v>
      </c>
      <c r="E4" s="78" t="s">
        <v>747</v>
      </c>
      <c r="F4" s="34" t="s">
        <v>831</v>
      </c>
      <c r="H4" s="169" t="s">
        <v>765</v>
      </c>
      <c r="I4" s="169"/>
      <c r="J4" s="169"/>
      <c r="K4" s="169"/>
      <c r="L4" s="169"/>
      <c r="M4" s="169"/>
      <c r="N4" s="169"/>
      <c r="O4" s="169"/>
      <c r="P4" s="169"/>
    </row>
    <row r="5" spans="1:16" s="30" customFormat="1" ht="12" x14ac:dyDescent="0.2">
      <c r="A5" s="31" t="s">
        <v>559</v>
      </c>
      <c r="H5" s="169"/>
      <c r="I5" s="169"/>
      <c r="J5" s="169"/>
      <c r="K5" s="169"/>
      <c r="L5" s="169"/>
      <c r="M5" s="169"/>
      <c r="N5" s="169"/>
      <c r="O5" s="169"/>
      <c r="P5" s="169"/>
    </row>
    <row r="6" spans="1:16" s="30" customFormat="1" ht="12" x14ac:dyDescent="0.2">
      <c r="A6" s="37"/>
      <c r="B6" s="84" t="s">
        <v>549</v>
      </c>
      <c r="C6" s="135"/>
      <c r="D6" s="133"/>
      <c r="E6" s="134"/>
      <c r="F6" s="129"/>
      <c r="H6" s="79"/>
    </row>
    <row r="7" spans="1:16" s="30" customFormat="1" ht="12" x14ac:dyDescent="0.2">
      <c r="A7" s="37"/>
      <c r="B7" s="84" t="s">
        <v>550</v>
      </c>
      <c r="C7" s="135"/>
      <c r="D7" s="133"/>
      <c r="E7" s="134"/>
      <c r="F7" s="129"/>
      <c r="H7" s="168" t="s">
        <v>771</v>
      </c>
      <c r="I7" s="168"/>
      <c r="J7" s="168"/>
      <c r="K7" s="168"/>
      <c r="L7" s="168"/>
    </row>
    <row r="8" spans="1:16" s="30" customFormat="1" ht="12" x14ac:dyDescent="0.2">
      <c r="A8" s="37"/>
      <c r="B8" s="84" t="s">
        <v>551</v>
      </c>
      <c r="C8" s="135"/>
      <c r="D8" s="133"/>
      <c r="E8" s="134"/>
      <c r="F8" s="129"/>
      <c r="H8" s="168"/>
      <c r="I8" s="168"/>
      <c r="J8" s="168"/>
      <c r="K8" s="168"/>
      <c r="L8" s="168"/>
    </row>
    <row r="9" spans="1:16" s="30" customFormat="1" ht="12" x14ac:dyDescent="0.2">
      <c r="A9" s="37"/>
      <c r="B9" s="84" t="s">
        <v>552</v>
      </c>
      <c r="C9" s="135"/>
      <c r="D9" s="133"/>
      <c r="E9" s="134"/>
      <c r="F9" s="129"/>
      <c r="H9" s="79"/>
    </row>
    <row r="10" spans="1:16" s="30" customFormat="1" ht="12" x14ac:dyDescent="0.2">
      <c r="A10" s="37"/>
      <c r="B10" s="84" t="s">
        <v>553</v>
      </c>
      <c r="C10" s="135"/>
      <c r="D10" s="133"/>
      <c r="E10" s="134"/>
      <c r="F10" s="129"/>
    </row>
    <row r="11" spans="1:16" s="30" customFormat="1" ht="12" x14ac:dyDescent="0.2">
      <c r="A11" s="37"/>
      <c r="B11" s="84" t="s">
        <v>554</v>
      </c>
      <c r="C11" s="135"/>
      <c r="D11" s="133"/>
      <c r="E11" s="134"/>
      <c r="F11" s="129"/>
    </row>
    <row r="12" spans="1:16" s="30" customFormat="1" ht="12" x14ac:dyDescent="0.2">
      <c r="A12" s="37"/>
      <c r="B12" s="84" t="s">
        <v>555</v>
      </c>
      <c r="C12" s="135"/>
      <c r="D12" s="133"/>
      <c r="E12" s="134"/>
      <c r="F12" s="129"/>
    </row>
    <row r="13" spans="1:16" s="30" customFormat="1" ht="12" x14ac:dyDescent="0.2">
      <c r="A13" s="37"/>
      <c r="B13" s="84" t="s">
        <v>556</v>
      </c>
      <c r="C13" s="135"/>
      <c r="D13" s="133"/>
      <c r="E13" s="134"/>
      <c r="F13" s="129"/>
    </row>
    <row r="14" spans="1:16" s="30" customFormat="1" ht="12" x14ac:dyDescent="0.2">
      <c r="A14" s="37"/>
      <c r="B14" s="84" t="s">
        <v>557</v>
      </c>
      <c r="C14" s="135"/>
      <c r="D14" s="133"/>
      <c r="E14" s="134"/>
      <c r="F14" s="129"/>
    </row>
    <row r="15" spans="1:16" s="30" customFormat="1" ht="12" x14ac:dyDescent="0.2">
      <c r="A15" s="37"/>
      <c r="B15" s="84" t="s">
        <v>558</v>
      </c>
      <c r="C15" s="135"/>
      <c r="D15" s="133"/>
      <c r="E15" s="134"/>
      <c r="F15" s="129"/>
    </row>
    <row r="16" spans="1:16" s="30" customFormat="1" ht="12" x14ac:dyDescent="0.2">
      <c r="A16" s="37"/>
    </row>
    <row r="17" spans="1:16" s="30" customFormat="1" ht="38.25" customHeight="1" x14ac:dyDescent="0.2">
      <c r="A17" s="26"/>
      <c r="B17" s="27" t="s">
        <v>568</v>
      </c>
      <c r="C17" s="34" t="s">
        <v>748</v>
      </c>
      <c r="D17" s="34" t="s">
        <v>749</v>
      </c>
      <c r="E17" s="78" t="s">
        <v>747</v>
      </c>
      <c r="F17" s="34" t="s">
        <v>831</v>
      </c>
      <c r="H17" s="169"/>
      <c r="I17" s="169"/>
      <c r="J17" s="169"/>
      <c r="K17" s="169"/>
      <c r="L17" s="169"/>
      <c r="M17" s="169"/>
      <c r="N17" s="169"/>
      <c r="O17" s="169"/>
      <c r="P17" s="169"/>
    </row>
    <row r="18" spans="1:16" s="30" customFormat="1" ht="12" x14ac:dyDescent="0.2">
      <c r="A18" s="31" t="s">
        <v>560</v>
      </c>
      <c r="H18" s="79"/>
    </row>
    <row r="19" spans="1:16" s="30" customFormat="1" ht="12" x14ac:dyDescent="0.2">
      <c r="A19" s="40" t="s">
        <v>561</v>
      </c>
      <c r="H19" s="79"/>
    </row>
    <row r="20" spans="1:16" s="30" customFormat="1" ht="12" x14ac:dyDescent="0.2">
      <c r="A20" s="40" t="s">
        <v>562</v>
      </c>
      <c r="H20" s="79"/>
    </row>
    <row r="21" spans="1:16" s="30" customFormat="1" ht="12" x14ac:dyDescent="0.2">
      <c r="A21" s="37"/>
      <c r="B21" s="84" t="s">
        <v>549</v>
      </c>
      <c r="C21" s="135"/>
      <c r="D21" s="134"/>
      <c r="E21" s="134"/>
      <c r="F21" s="129"/>
      <c r="H21" s="168" t="s">
        <v>771</v>
      </c>
      <c r="I21" s="168"/>
      <c r="J21" s="168"/>
      <c r="K21" s="168"/>
      <c r="L21" s="168"/>
    </row>
    <row r="22" spans="1:16" s="30" customFormat="1" ht="12" x14ac:dyDescent="0.2">
      <c r="A22" s="37"/>
      <c r="B22" s="84" t="s">
        <v>550</v>
      </c>
      <c r="C22" s="135"/>
      <c r="D22" s="134"/>
      <c r="E22" s="134"/>
      <c r="F22" s="129"/>
      <c r="H22" s="168"/>
      <c r="I22" s="168"/>
      <c r="J22" s="168"/>
      <c r="K22" s="168"/>
      <c r="L22" s="168"/>
    </row>
    <row r="23" spans="1:16" s="30" customFormat="1" ht="12" x14ac:dyDescent="0.2">
      <c r="A23" s="37"/>
      <c r="B23" s="84" t="s">
        <v>551</v>
      </c>
      <c r="C23" s="135"/>
      <c r="D23" s="134"/>
      <c r="E23" s="134"/>
      <c r="F23" s="129"/>
      <c r="H23" s="79"/>
    </row>
    <row r="24" spans="1:16" s="30" customFormat="1" ht="12" x14ac:dyDescent="0.2">
      <c r="A24" s="37"/>
      <c r="B24" s="84" t="s">
        <v>552</v>
      </c>
      <c r="C24" s="135"/>
      <c r="D24" s="134"/>
      <c r="E24" s="134"/>
      <c r="F24" s="129"/>
      <c r="H24" s="79"/>
    </row>
    <row r="25" spans="1:16" s="30" customFormat="1" ht="12" x14ac:dyDescent="0.2">
      <c r="A25" s="37"/>
      <c r="B25" s="84" t="s">
        <v>553</v>
      </c>
      <c r="C25" s="135"/>
      <c r="D25" s="134"/>
      <c r="E25" s="134"/>
      <c r="F25" s="129"/>
    </row>
    <row r="26" spans="1:16" s="30" customFormat="1" ht="12" x14ac:dyDescent="0.2">
      <c r="A26" s="37"/>
      <c r="B26" s="84" t="s">
        <v>554</v>
      </c>
      <c r="C26" s="135"/>
      <c r="D26" s="134"/>
      <c r="E26" s="134"/>
      <c r="F26" s="129"/>
    </row>
    <row r="27" spans="1:16" s="30" customFormat="1" ht="12" x14ac:dyDescent="0.2">
      <c r="A27" s="37"/>
      <c r="B27" s="84" t="s">
        <v>555</v>
      </c>
      <c r="C27" s="135"/>
      <c r="D27" s="134"/>
      <c r="E27" s="134"/>
      <c r="F27" s="129"/>
    </row>
    <row r="28" spans="1:16" s="30" customFormat="1" ht="12" x14ac:dyDescent="0.2">
      <c r="A28" s="37"/>
      <c r="B28" s="84" t="s">
        <v>556</v>
      </c>
      <c r="C28" s="135"/>
      <c r="D28" s="134"/>
      <c r="E28" s="134"/>
      <c r="F28" s="129"/>
    </row>
    <row r="29" spans="1:16" s="30" customFormat="1" ht="12" x14ac:dyDescent="0.2">
      <c r="A29" s="37"/>
      <c r="B29" s="84" t="s">
        <v>557</v>
      </c>
      <c r="C29" s="135"/>
      <c r="D29" s="134"/>
      <c r="E29" s="134"/>
      <c r="F29" s="129"/>
    </row>
    <row r="30" spans="1:16" s="30" customFormat="1" ht="12" x14ac:dyDescent="0.2">
      <c r="A30" s="37"/>
      <c r="B30" s="84" t="s">
        <v>558</v>
      </c>
      <c r="C30" s="135"/>
      <c r="D30" s="134"/>
      <c r="E30" s="134"/>
      <c r="F30" s="129"/>
    </row>
    <row r="31" spans="1:16" s="30" customFormat="1" ht="12" x14ac:dyDescent="0.2">
      <c r="A31" s="37"/>
    </row>
    <row r="32" spans="1:16" s="30" customFormat="1" ht="38.25" customHeight="1" x14ac:dyDescent="0.2">
      <c r="A32" s="26" t="s">
        <v>353</v>
      </c>
      <c r="B32" s="26" t="s">
        <v>568</v>
      </c>
      <c r="C32" s="34" t="s">
        <v>855</v>
      </c>
      <c r="D32" s="34" t="s">
        <v>854</v>
      </c>
      <c r="E32" s="78" t="s">
        <v>530</v>
      </c>
      <c r="F32" s="34" t="s">
        <v>831</v>
      </c>
      <c r="H32" s="169" t="s">
        <v>750</v>
      </c>
      <c r="I32" s="169"/>
      <c r="J32" s="169"/>
      <c r="K32" s="169"/>
      <c r="L32" s="169"/>
      <c r="M32" s="169"/>
      <c r="N32" s="169"/>
      <c r="O32" s="169"/>
      <c r="P32" s="169"/>
    </row>
    <row r="33" spans="1:8" s="30" customFormat="1" ht="12" x14ac:dyDescent="0.2">
      <c r="A33" s="31" t="s">
        <v>513</v>
      </c>
      <c r="H33" s="79"/>
    </row>
    <row r="34" spans="1:8" s="30" customFormat="1" ht="12" x14ac:dyDescent="0.2">
      <c r="A34" s="37" t="s">
        <v>301</v>
      </c>
      <c r="B34" s="30" t="s">
        <v>526</v>
      </c>
      <c r="C34" s="135"/>
      <c r="D34" s="143">
        <v>88</v>
      </c>
      <c r="E34" s="144">
        <v>19.712</v>
      </c>
      <c r="F34" s="39">
        <f>C34*E34</f>
        <v>0</v>
      </c>
      <c r="H34" s="80" t="s">
        <v>529</v>
      </c>
    </row>
    <row r="35" spans="1:8" s="30" customFormat="1" ht="12" x14ac:dyDescent="0.2">
      <c r="A35" s="37" t="s">
        <v>301</v>
      </c>
      <c r="B35" s="30" t="s">
        <v>527</v>
      </c>
      <c r="C35" s="135"/>
      <c r="D35" s="143">
        <v>88</v>
      </c>
      <c r="E35" s="144">
        <v>38.015999999999998</v>
      </c>
      <c r="F35" s="39">
        <f t="shared" ref="F35:F54" si="0">C35*E35</f>
        <v>0</v>
      </c>
      <c r="H35" s="80" t="s">
        <v>529</v>
      </c>
    </row>
    <row r="36" spans="1:8" s="30" customFormat="1" ht="12" x14ac:dyDescent="0.2">
      <c r="A36" s="37" t="s">
        <v>301</v>
      </c>
      <c r="B36" s="30" t="s">
        <v>528</v>
      </c>
      <c r="C36" s="135"/>
      <c r="D36" s="143">
        <v>88</v>
      </c>
      <c r="E36" s="144">
        <v>56.32</v>
      </c>
      <c r="F36" s="39">
        <f t="shared" si="0"/>
        <v>0</v>
      </c>
      <c r="H36" s="80" t="s">
        <v>529</v>
      </c>
    </row>
    <row r="37" spans="1:8" s="30" customFormat="1" ht="12" x14ac:dyDescent="0.2">
      <c r="A37" s="37" t="s">
        <v>301</v>
      </c>
      <c r="B37" s="30" t="s">
        <v>756</v>
      </c>
      <c r="C37" s="135"/>
      <c r="D37" s="143">
        <v>88</v>
      </c>
      <c r="E37" s="144">
        <v>25.344000000000001</v>
      </c>
      <c r="F37" s="39">
        <f t="shared" si="0"/>
        <v>0</v>
      </c>
      <c r="H37" s="80" t="s">
        <v>529</v>
      </c>
    </row>
    <row r="38" spans="1:8" s="30" customFormat="1" ht="12" x14ac:dyDescent="0.2">
      <c r="A38" s="37" t="s">
        <v>301</v>
      </c>
      <c r="B38" s="30" t="s">
        <v>757</v>
      </c>
      <c r="C38" s="135"/>
      <c r="D38" s="143">
        <v>88</v>
      </c>
      <c r="E38" s="144">
        <v>30.975999999999999</v>
      </c>
      <c r="F38" s="39">
        <f t="shared" si="0"/>
        <v>0</v>
      </c>
      <c r="H38" s="80" t="s">
        <v>529</v>
      </c>
    </row>
    <row r="39" spans="1:8" s="30" customFormat="1" ht="12" x14ac:dyDescent="0.2">
      <c r="A39" s="37" t="s">
        <v>301</v>
      </c>
      <c r="B39" s="30" t="s">
        <v>758</v>
      </c>
      <c r="C39" s="135"/>
      <c r="D39" s="143">
        <v>88</v>
      </c>
      <c r="E39" s="144">
        <v>42.24</v>
      </c>
      <c r="F39" s="39">
        <f t="shared" si="0"/>
        <v>0</v>
      </c>
      <c r="H39" s="80" t="s">
        <v>763</v>
      </c>
    </row>
    <row r="40" spans="1:8" s="30" customFormat="1" ht="12" x14ac:dyDescent="0.2">
      <c r="A40" s="37" t="s">
        <v>301</v>
      </c>
      <c r="B40" s="30" t="s">
        <v>759</v>
      </c>
      <c r="C40" s="135"/>
      <c r="D40" s="143">
        <v>88</v>
      </c>
      <c r="E40" s="144">
        <v>56.32</v>
      </c>
      <c r="F40" s="39">
        <f t="shared" si="0"/>
        <v>0</v>
      </c>
      <c r="H40" s="80" t="s">
        <v>529</v>
      </c>
    </row>
    <row r="41" spans="1:8" s="30" customFormat="1" ht="12" x14ac:dyDescent="0.2">
      <c r="A41" s="37" t="s">
        <v>301</v>
      </c>
      <c r="B41" s="30" t="s">
        <v>755</v>
      </c>
      <c r="C41" s="135"/>
      <c r="D41" s="143">
        <v>88</v>
      </c>
      <c r="E41" s="144">
        <v>22.5</v>
      </c>
      <c r="F41" s="39">
        <f t="shared" si="0"/>
        <v>0</v>
      </c>
      <c r="H41" s="80" t="s">
        <v>529</v>
      </c>
    </row>
    <row r="42" spans="1:8" s="30" customFormat="1" ht="12" x14ac:dyDescent="0.2">
      <c r="A42" s="37" t="s">
        <v>301</v>
      </c>
      <c r="B42" s="30" t="s">
        <v>661</v>
      </c>
      <c r="C42" s="135"/>
      <c r="D42" s="143">
        <v>88</v>
      </c>
      <c r="E42" s="144">
        <v>22.528000000000002</v>
      </c>
      <c r="F42" s="39">
        <f t="shared" si="0"/>
        <v>0</v>
      </c>
      <c r="H42" s="80" t="s">
        <v>529</v>
      </c>
    </row>
    <row r="43" spans="1:8" s="30" customFormat="1" ht="12" x14ac:dyDescent="0.2">
      <c r="A43" s="37" t="s">
        <v>301</v>
      </c>
      <c r="B43" s="30" t="s">
        <v>270</v>
      </c>
      <c r="C43" s="135"/>
      <c r="D43" s="143">
        <v>88</v>
      </c>
      <c r="E43" s="144">
        <v>22.5</v>
      </c>
      <c r="F43" s="39">
        <f t="shared" si="0"/>
        <v>0</v>
      </c>
      <c r="H43" s="80" t="s">
        <v>529</v>
      </c>
    </row>
    <row r="44" spans="1:8" s="30" customFormat="1" ht="12" x14ac:dyDescent="0.2">
      <c r="A44" s="37" t="s">
        <v>301</v>
      </c>
      <c r="B44" s="30" t="s">
        <v>544</v>
      </c>
      <c r="C44" s="135"/>
      <c r="D44" s="143">
        <v>90</v>
      </c>
      <c r="E44" s="144">
        <v>24.48</v>
      </c>
      <c r="F44" s="39">
        <f t="shared" si="0"/>
        <v>0</v>
      </c>
      <c r="H44" s="80" t="s">
        <v>535</v>
      </c>
    </row>
    <row r="45" spans="1:8" s="30" customFormat="1" ht="12" x14ac:dyDescent="0.2">
      <c r="A45" s="37" t="s">
        <v>301</v>
      </c>
      <c r="B45" s="30" t="s">
        <v>545</v>
      </c>
      <c r="C45" s="135"/>
      <c r="D45" s="143">
        <v>90</v>
      </c>
      <c r="E45" s="144">
        <v>30.24</v>
      </c>
      <c r="F45" s="39">
        <f t="shared" si="0"/>
        <v>0</v>
      </c>
      <c r="H45" s="80" t="s">
        <v>535</v>
      </c>
    </row>
    <row r="46" spans="1:8" s="30" customFormat="1" ht="12" x14ac:dyDescent="0.2">
      <c r="A46" s="37" t="s">
        <v>301</v>
      </c>
      <c r="B46" s="30" t="s">
        <v>546</v>
      </c>
      <c r="C46" s="135"/>
      <c r="D46" s="143">
        <v>90</v>
      </c>
      <c r="E46" s="144">
        <v>36</v>
      </c>
      <c r="F46" s="39">
        <f t="shared" si="0"/>
        <v>0</v>
      </c>
      <c r="H46" s="80" t="s">
        <v>535</v>
      </c>
    </row>
    <row r="47" spans="1:8" s="30" customFormat="1" ht="12" x14ac:dyDescent="0.2">
      <c r="A47" s="37" t="s">
        <v>301</v>
      </c>
      <c r="B47" s="30" t="s">
        <v>547</v>
      </c>
      <c r="C47" s="135"/>
      <c r="D47" s="143">
        <v>90</v>
      </c>
      <c r="E47" s="144">
        <v>56.16</v>
      </c>
      <c r="F47" s="39">
        <f t="shared" si="0"/>
        <v>0</v>
      </c>
      <c r="H47" s="80" t="s">
        <v>535</v>
      </c>
    </row>
    <row r="48" spans="1:8" s="30" customFormat="1" ht="12" x14ac:dyDescent="0.2">
      <c r="A48" s="37" t="s">
        <v>301</v>
      </c>
      <c r="B48" s="30" t="s">
        <v>533</v>
      </c>
      <c r="C48" s="135"/>
      <c r="D48" s="143">
        <v>90</v>
      </c>
      <c r="E48" s="144">
        <v>23.04</v>
      </c>
      <c r="F48" s="39">
        <f t="shared" si="0"/>
        <v>0</v>
      </c>
      <c r="H48" s="80" t="s">
        <v>535</v>
      </c>
    </row>
    <row r="49" spans="1:8" s="30" customFormat="1" ht="12" x14ac:dyDescent="0.2">
      <c r="A49" s="37" t="s">
        <v>301</v>
      </c>
      <c r="B49" s="30" t="s">
        <v>534</v>
      </c>
      <c r="C49" s="135"/>
      <c r="D49" s="143">
        <v>90</v>
      </c>
      <c r="E49" s="144">
        <v>27.36</v>
      </c>
      <c r="F49" s="39">
        <f t="shared" si="0"/>
        <v>0</v>
      </c>
      <c r="H49" s="80" t="s">
        <v>535</v>
      </c>
    </row>
    <row r="50" spans="1:8" s="30" customFormat="1" ht="12" x14ac:dyDescent="0.2">
      <c r="A50" s="37" t="s">
        <v>301</v>
      </c>
      <c r="B50" s="30" t="s">
        <v>542</v>
      </c>
      <c r="C50" s="135"/>
      <c r="D50" s="143">
        <v>90</v>
      </c>
      <c r="E50" s="144">
        <v>57.6</v>
      </c>
      <c r="F50" s="39">
        <f t="shared" si="0"/>
        <v>0</v>
      </c>
      <c r="H50" s="80" t="s">
        <v>538</v>
      </c>
    </row>
    <row r="51" spans="1:8" s="30" customFormat="1" ht="12" x14ac:dyDescent="0.2">
      <c r="A51" s="37" t="s">
        <v>301</v>
      </c>
      <c r="B51" s="30" t="s">
        <v>543</v>
      </c>
      <c r="C51" s="135"/>
      <c r="D51" s="143">
        <v>90</v>
      </c>
      <c r="E51" s="144">
        <v>31.68</v>
      </c>
      <c r="F51" s="39">
        <f t="shared" si="0"/>
        <v>0</v>
      </c>
      <c r="H51" s="80" t="s">
        <v>538</v>
      </c>
    </row>
    <row r="52" spans="1:8" s="30" customFormat="1" ht="12" x14ac:dyDescent="0.2">
      <c r="A52" s="37" t="s">
        <v>301</v>
      </c>
      <c r="B52" s="30" t="s">
        <v>536</v>
      </c>
      <c r="C52" s="135"/>
      <c r="D52" s="143">
        <v>90</v>
      </c>
      <c r="E52" s="144">
        <v>21.6</v>
      </c>
      <c r="F52" s="39">
        <f t="shared" si="0"/>
        <v>0</v>
      </c>
      <c r="H52" s="80" t="s">
        <v>539</v>
      </c>
    </row>
    <row r="53" spans="1:8" s="30" customFormat="1" ht="12" x14ac:dyDescent="0.2">
      <c r="A53" s="37" t="s">
        <v>301</v>
      </c>
      <c r="B53" s="30" t="s">
        <v>537</v>
      </c>
      <c r="C53" s="135"/>
      <c r="D53" s="143">
        <v>90</v>
      </c>
      <c r="E53" s="144">
        <v>46.08</v>
      </c>
      <c r="F53" s="39">
        <f t="shared" si="0"/>
        <v>0</v>
      </c>
      <c r="H53" s="80" t="s">
        <v>539</v>
      </c>
    </row>
    <row r="54" spans="1:8" s="30" customFormat="1" ht="12" x14ac:dyDescent="0.2">
      <c r="A54" s="37" t="s">
        <v>301</v>
      </c>
      <c r="B54" s="30" t="s">
        <v>540</v>
      </c>
      <c r="C54" s="135"/>
      <c r="D54" s="143">
        <v>85</v>
      </c>
      <c r="E54" s="144">
        <v>21.76</v>
      </c>
      <c r="F54" s="39">
        <f t="shared" si="0"/>
        <v>0</v>
      </c>
      <c r="H54" s="80" t="s">
        <v>548</v>
      </c>
    </row>
    <row r="55" spans="1:8" s="30" customFormat="1" ht="12" x14ac:dyDescent="0.2">
      <c r="A55" s="37" t="s">
        <v>301</v>
      </c>
      <c r="B55" s="30" t="s">
        <v>541</v>
      </c>
      <c r="C55" s="135"/>
      <c r="D55" s="143">
        <v>85</v>
      </c>
      <c r="E55" s="144">
        <v>19.04</v>
      </c>
      <c r="F55" s="39">
        <f t="shared" ref="F55:F75" si="1">C55*E55</f>
        <v>0</v>
      </c>
      <c r="H55" s="80" t="s">
        <v>548</v>
      </c>
    </row>
    <row r="56" spans="1:8" s="30" customFormat="1" ht="12" x14ac:dyDescent="0.2">
      <c r="A56" s="37" t="s">
        <v>301</v>
      </c>
      <c r="B56" s="30" t="s">
        <v>264</v>
      </c>
      <c r="C56" s="135"/>
      <c r="D56" s="143">
        <v>88</v>
      </c>
      <c r="E56" s="144">
        <v>23.231999999999999</v>
      </c>
      <c r="F56" s="39">
        <f t="shared" si="1"/>
        <v>0</v>
      </c>
      <c r="H56" s="80" t="s">
        <v>763</v>
      </c>
    </row>
    <row r="57" spans="1:8" s="30" customFormat="1" ht="12" x14ac:dyDescent="0.2">
      <c r="A57" s="37" t="s">
        <v>301</v>
      </c>
      <c r="B57" s="30" t="s">
        <v>262</v>
      </c>
      <c r="C57" s="135"/>
      <c r="D57" s="143">
        <v>88</v>
      </c>
      <c r="E57" s="144">
        <v>21.648000000000003</v>
      </c>
      <c r="F57" s="39">
        <f t="shared" si="1"/>
        <v>0</v>
      </c>
      <c r="H57" s="80" t="s">
        <v>763</v>
      </c>
    </row>
    <row r="58" spans="1:8" s="30" customFormat="1" ht="12" x14ac:dyDescent="0.2">
      <c r="A58" s="37" t="s">
        <v>301</v>
      </c>
      <c r="B58" s="30" t="s">
        <v>263</v>
      </c>
      <c r="C58" s="135"/>
      <c r="D58" s="143">
        <v>88</v>
      </c>
      <c r="E58" s="144">
        <v>32.383999999999993</v>
      </c>
      <c r="F58" s="39">
        <f t="shared" si="1"/>
        <v>0</v>
      </c>
      <c r="H58" s="80" t="s">
        <v>763</v>
      </c>
    </row>
    <row r="59" spans="1:8" s="30" customFormat="1" ht="12" x14ac:dyDescent="0.2">
      <c r="A59" s="37" t="s">
        <v>301</v>
      </c>
      <c r="B59" s="30" t="s">
        <v>531</v>
      </c>
      <c r="C59" s="135"/>
      <c r="D59" s="143">
        <v>88</v>
      </c>
      <c r="E59" s="144">
        <v>28.16</v>
      </c>
      <c r="F59" s="39">
        <f t="shared" si="1"/>
        <v>0</v>
      </c>
      <c r="H59" s="80" t="s">
        <v>763</v>
      </c>
    </row>
    <row r="60" spans="1:8" s="30" customFormat="1" ht="12" x14ac:dyDescent="0.2">
      <c r="A60" s="37" t="s">
        <v>301</v>
      </c>
      <c r="B60" s="30" t="s">
        <v>532</v>
      </c>
      <c r="C60" s="135"/>
      <c r="D60" s="143">
        <v>88</v>
      </c>
      <c r="E60" s="144">
        <v>25.344000000000001</v>
      </c>
      <c r="F60" s="39">
        <f t="shared" si="1"/>
        <v>0</v>
      </c>
      <c r="H60" s="80" t="s">
        <v>763</v>
      </c>
    </row>
    <row r="61" spans="1:8" s="30" customFormat="1" ht="12" x14ac:dyDescent="0.2">
      <c r="A61" s="37" t="s">
        <v>301</v>
      </c>
      <c r="B61" s="30" t="s">
        <v>267</v>
      </c>
      <c r="C61" s="135"/>
      <c r="D61" s="143">
        <v>88</v>
      </c>
      <c r="E61" s="144">
        <v>23.231999999999999</v>
      </c>
      <c r="F61" s="39">
        <f t="shared" si="1"/>
        <v>0</v>
      </c>
      <c r="H61" s="80" t="s">
        <v>763</v>
      </c>
    </row>
    <row r="62" spans="1:8" s="30" customFormat="1" ht="12" x14ac:dyDescent="0.2">
      <c r="A62" s="37" t="s">
        <v>301</v>
      </c>
      <c r="B62" s="30" t="s">
        <v>268</v>
      </c>
      <c r="C62" s="135"/>
      <c r="D62" s="143">
        <v>88</v>
      </c>
      <c r="E62" s="144">
        <v>42.591999999999999</v>
      </c>
      <c r="F62" s="39">
        <f t="shared" si="1"/>
        <v>0</v>
      </c>
      <c r="H62" s="80" t="s">
        <v>763</v>
      </c>
    </row>
    <row r="63" spans="1:8" s="30" customFormat="1" ht="12" x14ac:dyDescent="0.2">
      <c r="A63" s="37" t="s">
        <v>301</v>
      </c>
      <c r="B63" s="30" t="s">
        <v>269</v>
      </c>
      <c r="C63" s="135"/>
      <c r="D63" s="143">
        <v>88</v>
      </c>
      <c r="E63" s="144">
        <v>19.712</v>
      </c>
      <c r="F63" s="39">
        <f t="shared" si="1"/>
        <v>0</v>
      </c>
      <c r="H63" s="80" t="s">
        <v>763</v>
      </c>
    </row>
    <row r="64" spans="1:8" s="30" customFormat="1" ht="12" x14ac:dyDescent="0.2">
      <c r="A64" s="37" t="s">
        <v>301</v>
      </c>
      <c r="B64" s="30" t="s">
        <v>257</v>
      </c>
      <c r="C64" s="135"/>
      <c r="D64" s="143">
        <v>88</v>
      </c>
      <c r="E64" s="144">
        <v>23.231999999999999</v>
      </c>
      <c r="F64" s="39">
        <f t="shared" si="1"/>
        <v>0</v>
      </c>
      <c r="H64" s="80" t="s">
        <v>763</v>
      </c>
    </row>
    <row r="65" spans="1:8" s="30" customFormat="1" ht="12" x14ac:dyDescent="0.2">
      <c r="A65" s="37" t="s">
        <v>301</v>
      </c>
      <c r="B65" s="30" t="s">
        <v>261</v>
      </c>
      <c r="C65" s="135"/>
      <c r="D65" s="143">
        <v>88</v>
      </c>
      <c r="E65" s="144">
        <v>23.231999999999999</v>
      </c>
      <c r="F65" s="39">
        <f t="shared" si="1"/>
        <v>0</v>
      </c>
      <c r="H65" s="80" t="s">
        <v>763</v>
      </c>
    </row>
    <row r="66" spans="1:8" s="30" customFormat="1" ht="12" x14ac:dyDescent="0.2">
      <c r="A66" s="37" t="s">
        <v>301</v>
      </c>
      <c r="B66" s="30" t="s">
        <v>265</v>
      </c>
      <c r="C66" s="135"/>
      <c r="D66" s="143">
        <v>88</v>
      </c>
      <c r="E66" s="144">
        <v>30.976000000000003</v>
      </c>
      <c r="F66" s="39">
        <f t="shared" si="1"/>
        <v>0</v>
      </c>
      <c r="H66" s="80" t="s">
        <v>763</v>
      </c>
    </row>
    <row r="67" spans="1:8" s="30" customFormat="1" ht="12" x14ac:dyDescent="0.2">
      <c r="A67" s="37" t="s">
        <v>301</v>
      </c>
      <c r="B67" s="30" t="s">
        <v>266</v>
      </c>
      <c r="C67" s="135"/>
      <c r="D67" s="143">
        <v>88</v>
      </c>
      <c r="E67" s="144">
        <v>23.231999999999999</v>
      </c>
      <c r="F67" s="39">
        <f t="shared" si="1"/>
        <v>0</v>
      </c>
      <c r="H67" s="80" t="s">
        <v>763</v>
      </c>
    </row>
    <row r="68" spans="1:8" s="30" customFormat="1" x14ac:dyDescent="0.2">
      <c r="A68" s="37" t="s">
        <v>301</v>
      </c>
      <c r="B68" s="25" t="s">
        <v>283</v>
      </c>
      <c r="C68" s="135"/>
      <c r="D68" s="143">
        <v>88</v>
      </c>
      <c r="E68" s="144">
        <v>44</v>
      </c>
      <c r="F68" s="39">
        <f t="shared" si="1"/>
        <v>0</v>
      </c>
      <c r="H68" s="80" t="s">
        <v>763</v>
      </c>
    </row>
    <row r="69" spans="1:8" s="30" customFormat="1" ht="12" x14ac:dyDescent="0.2">
      <c r="A69" s="37" t="s">
        <v>301</v>
      </c>
      <c r="B69" s="30" t="s">
        <v>258</v>
      </c>
      <c r="C69" s="135"/>
      <c r="D69" s="143">
        <v>88</v>
      </c>
      <c r="E69" s="144">
        <v>33.792000000000002</v>
      </c>
      <c r="F69" s="39">
        <f t="shared" si="1"/>
        <v>0</v>
      </c>
      <c r="H69" s="80" t="s">
        <v>763</v>
      </c>
    </row>
    <row r="70" spans="1:8" s="30" customFormat="1" ht="12" x14ac:dyDescent="0.2">
      <c r="A70" s="37" t="s">
        <v>301</v>
      </c>
      <c r="B70" s="30" t="s">
        <v>259</v>
      </c>
      <c r="C70" s="135"/>
      <c r="D70" s="143">
        <v>88</v>
      </c>
      <c r="E70" s="144">
        <v>18.303999999999998</v>
      </c>
      <c r="F70" s="39">
        <f t="shared" si="1"/>
        <v>0</v>
      </c>
      <c r="H70" s="80" t="s">
        <v>763</v>
      </c>
    </row>
    <row r="71" spans="1:8" s="30" customFormat="1" ht="12" x14ac:dyDescent="0.2">
      <c r="A71" s="37" t="s">
        <v>301</v>
      </c>
      <c r="B71" s="30" t="s">
        <v>260</v>
      </c>
      <c r="C71" s="135"/>
      <c r="D71" s="143">
        <v>88</v>
      </c>
      <c r="E71" s="144">
        <v>26.4</v>
      </c>
      <c r="F71" s="39">
        <f t="shared" si="1"/>
        <v>0</v>
      </c>
      <c r="H71" s="80" t="s">
        <v>763</v>
      </c>
    </row>
    <row r="72" spans="1:8" s="30" customFormat="1" ht="12" x14ac:dyDescent="0.2">
      <c r="A72" s="37" t="s">
        <v>301</v>
      </c>
      <c r="B72" s="30" t="s">
        <v>760</v>
      </c>
      <c r="C72" s="135"/>
      <c r="D72" s="143">
        <v>88</v>
      </c>
      <c r="E72" s="144">
        <v>21.824000000000002</v>
      </c>
      <c r="F72" s="39">
        <f>C72*E72</f>
        <v>0</v>
      </c>
      <c r="H72" s="80" t="s">
        <v>763</v>
      </c>
    </row>
    <row r="73" spans="1:8" s="30" customFormat="1" x14ac:dyDescent="0.2">
      <c r="A73" s="37" t="s">
        <v>302</v>
      </c>
      <c r="B73" s="25" t="s">
        <v>563</v>
      </c>
      <c r="C73" s="135"/>
      <c r="D73" s="143">
        <v>88</v>
      </c>
      <c r="E73" s="144">
        <v>15.137280000000001</v>
      </c>
      <c r="F73" s="39">
        <f t="shared" si="1"/>
        <v>0</v>
      </c>
      <c r="H73" s="80" t="s">
        <v>565</v>
      </c>
    </row>
    <row r="74" spans="1:8" s="30" customFormat="1" x14ac:dyDescent="0.2">
      <c r="A74" s="37" t="s">
        <v>302</v>
      </c>
      <c r="B74" s="25" t="s">
        <v>564</v>
      </c>
      <c r="C74" s="135"/>
      <c r="D74" s="143">
        <v>88</v>
      </c>
      <c r="E74" s="144">
        <v>15.137280000000001</v>
      </c>
      <c r="F74" s="39">
        <f t="shared" si="1"/>
        <v>0</v>
      </c>
      <c r="H74" s="80" t="s">
        <v>565</v>
      </c>
    </row>
    <row r="75" spans="1:8" s="30" customFormat="1" x14ac:dyDescent="0.2">
      <c r="A75" s="37" t="s">
        <v>302</v>
      </c>
      <c r="B75" s="25" t="s">
        <v>99</v>
      </c>
      <c r="C75" s="135"/>
      <c r="D75" s="143">
        <v>88</v>
      </c>
      <c r="E75" s="144">
        <v>22.898240000000001</v>
      </c>
      <c r="F75" s="39">
        <f t="shared" si="1"/>
        <v>0</v>
      </c>
      <c r="H75" s="80" t="s">
        <v>566</v>
      </c>
    </row>
    <row r="76" spans="1:8" s="30" customFormat="1" x14ac:dyDescent="0.2">
      <c r="A76" s="37" t="s">
        <v>302</v>
      </c>
      <c r="B76" s="25" t="s">
        <v>101</v>
      </c>
      <c r="C76" s="135"/>
      <c r="D76" s="143">
        <v>87</v>
      </c>
      <c r="E76" s="144">
        <v>17.51904</v>
      </c>
      <c r="F76" s="39">
        <f t="shared" ref="F76:F107" si="2">C76*E76</f>
        <v>0</v>
      </c>
      <c r="H76" s="80" t="s">
        <v>567</v>
      </c>
    </row>
    <row r="77" spans="1:8" s="30" customFormat="1" x14ac:dyDescent="0.2">
      <c r="A77" s="37" t="s">
        <v>302</v>
      </c>
      <c r="B77" s="25" t="s">
        <v>100</v>
      </c>
      <c r="C77" s="135"/>
      <c r="D77" s="143">
        <v>92</v>
      </c>
      <c r="E77" s="144">
        <v>29.863679999999999</v>
      </c>
      <c r="F77" s="39">
        <f t="shared" si="2"/>
        <v>0</v>
      </c>
      <c r="H77" s="80" t="s">
        <v>569</v>
      </c>
    </row>
    <row r="78" spans="1:8" s="30" customFormat="1" x14ac:dyDescent="0.2">
      <c r="A78" s="37" t="s">
        <v>302</v>
      </c>
      <c r="B78" s="25" t="s">
        <v>761</v>
      </c>
      <c r="C78" s="135"/>
      <c r="D78" s="143">
        <v>90</v>
      </c>
      <c r="E78" s="144">
        <v>13.968</v>
      </c>
      <c r="F78" s="39">
        <f t="shared" si="2"/>
        <v>0</v>
      </c>
      <c r="H78" s="80" t="s">
        <v>548</v>
      </c>
    </row>
    <row r="79" spans="1:8" s="30" customFormat="1" x14ac:dyDescent="0.2">
      <c r="A79" s="37" t="s">
        <v>302</v>
      </c>
      <c r="B79" s="25" t="s">
        <v>278</v>
      </c>
      <c r="C79" s="135"/>
      <c r="D79" s="143">
        <v>88</v>
      </c>
      <c r="E79" s="144">
        <v>35.200000000000003</v>
      </c>
      <c r="F79" s="39">
        <f t="shared" si="2"/>
        <v>0</v>
      </c>
      <c r="H79" s="80" t="s">
        <v>763</v>
      </c>
    </row>
    <row r="80" spans="1:8" s="30" customFormat="1" x14ac:dyDescent="0.2">
      <c r="A80" s="37" t="s">
        <v>302</v>
      </c>
      <c r="B80" s="25" t="s">
        <v>573</v>
      </c>
      <c r="C80" s="135"/>
      <c r="D80" s="143">
        <v>88</v>
      </c>
      <c r="E80" s="144">
        <v>53.564800000000005</v>
      </c>
      <c r="F80" s="39">
        <f t="shared" si="2"/>
        <v>0</v>
      </c>
      <c r="H80" s="80" t="s">
        <v>575</v>
      </c>
    </row>
    <row r="81" spans="1:8" s="30" customFormat="1" x14ac:dyDescent="0.2">
      <c r="A81" s="37" t="s">
        <v>302</v>
      </c>
      <c r="B81" s="25" t="s">
        <v>574</v>
      </c>
      <c r="C81" s="135"/>
      <c r="D81" s="143">
        <v>88</v>
      </c>
      <c r="E81" s="144">
        <v>53.564800000000005</v>
      </c>
      <c r="F81" s="39">
        <f t="shared" si="2"/>
        <v>0</v>
      </c>
      <c r="H81" s="80" t="s">
        <v>575</v>
      </c>
    </row>
    <row r="82" spans="1:8" s="30" customFormat="1" x14ac:dyDescent="0.2">
      <c r="A82" s="37" t="s">
        <v>302</v>
      </c>
      <c r="B82" s="25" t="s">
        <v>580</v>
      </c>
      <c r="C82" s="135"/>
      <c r="D82" s="143">
        <v>91</v>
      </c>
      <c r="E82" s="144">
        <v>11.0656</v>
      </c>
      <c r="F82" s="39">
        <f t="shared" si="2"/>
        <v>0</v>
      </c>
      <c r="H82" s="80" t="s">
        <v>582</v>
      </c>
    </row>
    <row r="83" spans="1:8" s="30" customFormat="1" x14ac:dyDescent="0.2">
      <c r="A83" s="37" t="s">
        <v>302</v>
      </c>
      <c r="B83" s="25" t="s">
        <v>581</v>
      </c>
      <c r="C83" s="135"/>
      <c r="D83" s="143">
        <v>53</v>
      </c>
      <c r="E83" s="144">
        <v>7.0384000000000002</v>
      </c>
      <c r="F83" s="39">
        <f t="shared" si="2"/>
        <v>0</v>
      </c>
      <c r="H83" s="80" t="s">
        <v>583</v>
      </c>
    </row>
    <row r="84" spans="1:8" s="30" customFormat="1" x14ac:dyDescent="0.2">
      <c r="A84" s="37" t="s">
        <v>302</v>
      </c>
      <c r="B84" s="25" t="s">
        <v>751</v>
      </c>
      <c r="C84" s="135"/>
      <c r="D84" s="143">
        <v>86</v>
      </c>
      <c r="E84" s="144">
        <v>12.28912</v>
      </c>
      <c r="F84" s="39">
        <f t="shared" si="2"/>
        <v>0</v>
      </c>
      <c r="H84" s="80" t="s">
        <v>584</v>
      </c>
    </row>
    <row r="85" spans="1:8" s="30" customFormat="1" x14ac:dyDescent="0.2">
      <c r="A85" s="37" t="s">
        <v>302</v>
      </c>
      <c r="B85" s="25" t="s">
        <v>617</v>
      </c>
      <c r="C85" s="135"/>
      <c r="D85" s="143">
        <v>87</v>
      </c>
      <c r="E85" s="144">
        <v>36.726224000000002</v>
      </c>
      <c r="F85" s="39">
        <f t="shared" si="2"/>
        <v>0</v>
      </c>
      <c r="H85" s="80" t="s">
        <v>619</v>
      </c>
    </row>
    <row r="86" spans="1:8" s="30" customFormat="1" x14ac:dyDescent="0.2">
      <c r="A86" s="37" t="s">
        <v>302</v>
      </c>
      <c r="B86" s="25" t="s">
        <v>618</v>
      </c>
      <c r="C86" s="135"/>
      <c r="D86" s="143">
        <v>87</v>
      </c>
      <c r="E86" s="144">
        <v>36.726224000000002</v>
      </c>
      <c r="F86" s="39">
        <f t="shared" si="2"/>
        <v>0</v>
      </c>
      <c r="H86" s="80" t="s">
        <v>619</v>
      </c>
    </row>
    <row r="87" spans="1:8" s="30" customFormat="1" x14ac:dyDescent="0.2">
      <c r="A87" s="37" t="s">
        <v>302</v>
      </c>
      <c r="B87" s="25" t="s">
        <v>585</v>
      </c>
      <c r="C87" s="135"/>
      <c r="D87" s="143">
        <v>87</v>
      </c>
      <c r="E87" s="144">
        <v>15.626240000000001</v>
      </c>
      <c r="F87" s="39">
        <f t="shared" si="2"/>
        <v>0</v>
      </c>
      <c r="H87" s="80" t="s">
        <v>587</v>
      </c>
    </row>
    <row r="88" spans="1:8" s="30" customFormat="1" x14ac:dyDescent="0.2">
      <c r="A88" s="37" t="s">
        <v>302</v>
      </c>
      <c r="B88" s="25" t="s">
        <v>586</v>
      </c>
      <c r="C88" s="135"/>
      <c r="D88" s="143">
        <v>87</v>
      </c>
      <c r="E88" s="144">
        <v>15.626240000000001</v>
      </c>
      <c r="F88" s="39">
        <f t="shared" si="2"/>
        <v>0</v>
      </c>
      <c r="H88" s="80" t="s">
        <v>587</v>
      </c>
    </row>
    <row r="89" spans="1:8" s="30" customFormat="1" x14ac:dyDescent="0.2">
      <c r="A89" s="37" t="s">
        <v>302</v>
      </c>
      <c r="B89" s="25" t="s">
        <v>649</v>
      </c>
      <c r="C89" s="135"/>
      <c r="D89" s="143">
        <v>87</v>
      </c>
      <c r="E89" s="144">
        <v>18.235199999999999</v>
      </c>
      <c r="F89" s="39">
        <f t="shared" si="2"/>
        <v>0</v>
      </c>
      <c r="H89" s="80" t="s">
        <v>650</v>
      </c>
    </row>
    <row r="90" spans="1:8" s="30" customFormat="1" x14ac:dyDescent="0.2">
      <c r="A90" s="37" t="s">
        <v>302</v>
      </c>
      <c r="B90" s="25" t="s">
        <v>110</v>
      </c>
      <c r="C90" s="135"/>
      <c r="D90" s="143">
        <v>87</v>
      </c>
      <c r="E90" s="144">
        <v>13.45584</v>
      </c>
      <c r="F90" s="39">
        <f t="shared" si="2"/>
        <v>0</v>
      </c>
      <c r="H90" s="80" t="s">
        <v>651</v>
      </c>
    </row>
    <row r="91" spans="1:8" s="30" customFormat="1" x14ac:dyDescent="0.2">
      <c r="A91" s="37" t="s">
        <v>302</v>
      </c>
      <c r="B91" s="25" t="s">
        <v>116</v>
      </c>
      <c r="C91" s="135"/>
      <c r="D91" s="143">
        <v>89</v>
      </c>
      <c r="E91" s="144">
        <v>57.064800000000005</v>
      </c>
      <c r="F91" s="39">
        <f t="shared" si="2"/>
        <v>0</v>
      </c>
      <c r="H91" s="80" t="s">
        <v>648</v>
      </c>
    </row>
    <row r="92" spans="1:8" s="30" customFormat="1" x14ac:dyDescent="0.2">
      <c r="A92" s="37" t="s">
        <v>302</v>
      </c>
      <c r="B92" s="25" t="s">
        <v>288</v>
      </c>
      <c r="C92" s="135"/>
      <c r="D92" s="143">
        <v>87</v>
      </c>
      <c r="E92" s="144">
        <v>24.471039999999999</v>
      </c>
      <c r="F92" s="39">
        <f t="shared" si="2"/>
        <v>0</v>
      </c>
      <c r="H92" s="80" t="s">
        <v>591</v>
      </c>
    </row>
    <row r="93" spans="1:8" s="30" customFormat="1" x14ac:dyDescent="0.2">
      <c r="A93" s="37" t="s">
        <v>302</v>
      </c>
      <c r="B93" s="25" t="s">
        <v>289</v>
      </c>
      <c r="C93" s="135"/>
      <c r="D93" s="143">
        <v>89</v>
      </c>
      <c r="E93" s="144">
        <v>16.820999999999998</v>
      </c>
      <c r="F93" s="39">
        <f t="shared" si="2"/>
        <v>0</v>
      </c>
      <c r="H93" s="80" t="s">
        <v>763</v>
      </c>
    </row>
    <row r="94" spans="1:8" s="30" customFormat="1" x14ac:dyDescent="0.2">
      <c r="A94" s="37" t="s">
        <v>302</v>
      </c>
      <c r="B94" s="25" t="s">
        <v>592</v>
      </c>
      <c r="C94" s="135"/>
      <c r="D94" s="143">
        <v>88</v>
      </c>
      <c r="E94" s="144">
        <v>14.767200000000001</v>
      </c>
      <c r="F94" s="39">
        <f t="shared" si="2"/>
        <v>0</v>
      </c>
      <c r="H94" s="80" t="s">
        <v>593</v>
      </c>
    </row>
    <row r="95" spans="1:8" s="30" customFormat="1" x14ac:dyDescent="0.2">
      <c r="A95" s="37" t="s">
        <v>302</v>
      </c>
      <c r="B95" s="25" t="s">
        <v>112</v>
      </c>
      <c r="C95" s="135"/>
      <c r="D95" s="143">
        <v>93</v>
      </c>
      <c r="E95" s="144">
        <v>23.756799999999998</v>
      </c>
      <c r="F95" s="39">
        <f t="shared" si="2"/>
        <v>0</v>
      </c>
      <c r="H95" s="80" t="s">
        <v>647</v>
      </c>
    </row>
    <row r="96" spans="1:8" s="30" customFormat="1" x14ac:dyDescent="0.2">
      <c r="A96" s="37" t="s">
        <v>302</v>
      </c>
      <c r="B96" s="25" t="s">
        <v>113</v>
      </c>
      <c r="C96" s="135"/>
      <c r="D96" s="143">
        <v>87</v>
      </c>
      <c r="E96" s="144">
        <v>15.9712</v>
      </c>
      <c r="F96" s="39">
        <f t="shared" si="2"/>
        <v>0</v>
      </c>
      <c r="H96" s="80" t="s">
        <v>646</v>
      </c>
    </row>
    <row r="97" spans="1:8" s="30" customFormat="1" x14ac:dyDescent="0.2">
      <c r="A97" s="37" t="s">
        <v>302</v>
      </c>
      <c r="B97" s="25" t="s">
        <v>449</v>
      </c>
      <c r="C97" s="135"/>
      <c r="D97" s="143">
        <v>92</v>
      </c>
      <c r="E97" s="144">
        <v>29.863679999999999</v>
      </c>
      <c r="F97" s="39">
        <f t="shared" si="2"/>
        <v>0</v>
      </c>
      <c r="H97" s="80" t="s">
        <v>569</v>
      </c>
    </row>
    <row r="98" spans="1:8" s="30" customFormat="1" x14ac:dyDescent="0.2">
      <c r="A98" s="37" t="s">
        <v>302</v>
      </c>
      <c r="B98" s="25" t="s">
        <v>655</v>
      </c>
      <c r="C98" s="135"/>
      <c r="D98" s="143">
        <v>87</v>
      </c>
      <c r="E98" s="144">
        <v>32.508159999999997</v>
      </c>
      <c r="F98" s="39">
        <f t="shared" si="2"/>
        <v>0</v>
      </c>
      <c r="H98" s="80" t="s">
        <v>654</v>
      </c>
    </row>
    <row r="99" spans="1:8" s="30" customFormat="1" x14ac:dyDescent="0.2">
      <c r="A99" s="37" t="s">
        <v>302</v>
      </c>
      <c r="B99" s="25" t="s">
        <v>660</v>
      </c>
      <c r="C99" s="135"/>
      <c r="D99" s="143">
        <v>85</v>
      </c>
      <c r="E99" s="144">
        <v>18.7</v>
      </c>
      <c r="F99" s="39">
        <f t="shared" si="2"/>
        <v>0</v>
      </c>
      <c r="H99" s="80" t="s">
        <v>763</v>
      </c>
    </row>
    <row r="100" spans="1:8" s="30" customFormat="1" x14ac:dyDescent="0.2">
      <c r="A100" s="37" t="s">
        <v>302</v>
      </c>
      <c r="B100" s="25" t="s">
        <v>659</v>
      </c>
      <c r="C100" s="135"/>
      <c r="D100" s="143">
        <v>87</v>
      </c>
      <c r="E100" s="144">
        <v>36.726224000000002</v>
      </c>
      <c r="F100" s="39">
        <f t="shared" si="2"/>
        <v>0</v>
      </c>
      <c r="H100" s="80" t="s">
        <v>619</v>
      </c>
    </row>
    <row r="101" spans="1:8" s="30" customFormat="1" x14ac:dyDescent="0.2">
      <c r="A101" s="37" t="s">
        <v>302</v>
      </c>
      <c r="B101" s="25" t="s">
        <v>656</v>
      </c>
      <c r="C101" s="135"/>
      <c r="D101" s="143">
        <v>87</v>
      </c>
      <c r="E101" s="144">
        <v>17.51904</v>
      </c>
      <c r="F101" s="39">
        <f t="shared" si="2"/>
        <v>0</v>
      </c>
      <c r="H101" s="80" t="s">
        <v>567</v>
      </c>
    </row>
    <row r="102" spans="1:8" s="30" customFormat="1" x14ac:dyDescent="0.2">
      <c r="A102" s="37" t="s">
        <v>302</v>
      </c>
      <c r="B102" s="25" t="s">
        <v>657</v>
      </c>
      <c r="C102" s="135"/>
      <c r="D102" s="143">
        <v>87</v>
      </c>
      <c r="E102" s="144">
        <v>17.51904</v>
      </c>
      <c r="F102" s="39">
        <f t="shared" si="2"/>
        <v>0</v>
      </c>
      <c r="H102" s="80" t="s">
        <v>567</v>
      </c>
    </row>
    <row r="103" spans="1:8" s="30" customFormat="1" x14ac:dyDescent="0.2">
      <c r="A103" s="37" t="s">
        <v>302</v>
      </c>
      <c r="B103" s="25" t="s">
        <v>658</v>
      </c>
      <c r="C103" s="135"/>
      <c r="D103" s="143">
        <v>87</v>
      </c>
      <c r="E103" s="144">
        <v>15.9712</v>
      </c>
      <c r="F103" s="39">
        <f t="shared" si="2"/>
        <v>0</v>
      </c>
      <c r="H103" s="80" t="s">
        <v>646</v>
      </c>
    </row>
    <row r="104" spans="1:8" s="30" customFormat="1" x14ac:dyDescent="0.2">
      <c r="A104" s="37" t="s">
        <v>303</v>
      </c>
      <c r="B104" s="25" t="s">
        <v>541</v>
      </c>
      <c r="C104" s="135"/>
      <c r="D104" s="143">
        <v>85</v>
      </c>
      <c r="E104" s="144">
        <v>22.4</v>
      </c>
      <c r="F104" s="39">
        <f t="shared" si="2"/>
        <v>0</v>
      </c>
      <c r="H104" s="80" t="s">
        <v>548</v>
      </c>
    </row>
    <row r="105" spans="1:8" s="30" customFormat="1" x14ac:dyDescent="0.2">
      <c r="A105" s="37" t="s">
        <v>303</v>
      </c>
      <c r="B105" s="25" t="s">
        <v>540</v>
      </c>
      <c r="C105" s="135"/>
      <c r="D105" s="143">
        <v>85</v>
      </c>
      <c r="E105" s="144">
        <v>25.6</v>
      </c>
      <c r="F105" s="39">
        <f t="shared" si="2"/>
        <v>0</v>
      </c>
      <c r="H105" s="80" t="s">
        <v>548</v>
      </c>
    </row>
    <row r="106" spans="1:8" s="30" customFormat="1" x14ac:dyDescent="0.2">
      <c r="A106" s="37" t="s">
        <v>303</v>
      </c>
      <c r="B106" s="25" t="s">
        <v>662</v>
      </c>
      <c r="C106" s="135"/>
      <c r="D106" s="143">
        <v>85</v>
      </c>
      <c r="E106" s="144">
        <v>28.8</v>
      </c>
      <c r="F106" s="39">
        <f t="shared" si="2"/>
        <v>0</v>
      </c>
      <c r="H106" s="80" t="s">
        <v>548</v>
      </c>
    </row>
    <row r="107" spans="1:8" s="30" customFormat="1" x14ac:dyDescent="0.2">
      <c r="A107" s="37" t="s">
        <v>303</v>
      </c>
      <c r="B107" s="25" t="s">
        <v>201</v>
      </c>
      <c r="C107" s="135"/>
      <c r="D107" s="143">
        <v>13</v>
      </c>
      <c r="E107" s="144">
        <v>16.64</v>
      </c>
      <c r="F107" s="39">
        <f t="shared" si="2"/>
        <v>0</v>
      </c>
      <c r="H107" s="80" t="s">
        <v>702</v>
      </c>
    </row>
    <row r="108" spans="1:8" s="30" customFormat="1" x14ac:dyDescent="0.2">
      <c r="A108" s="37" t="s">
        <v>303</v>
      </c>
      <c r="B108" s="25" t="s">
        <v>663</v>
      </c>
      <c r="C108" s="135"/>
      <c r="D108" s="143">
        <v>31</v>
      </c>
      <c r="E108" s="144">
        <v>10.56</v>
      </c>
      <c r="F108" s="39">
        <f t="shared" ref="F108:F139" si="3">C108*E108</f>
        <v>0</v>
      </c>
      <c r="H108" s="80" t="s">
        <v>703</v>
      </c>
    </row>
    <row r="109" spans="1:8" s="30" customFormat="1" x14ac:dyDescent="0.2">
      <c r="A109" s="37" t="s">
        <v>303</v>
      </c>
      <c r="B109" s="25" t="s">
        <v>664</v>
      </c>
      <c r="C109" s="135"/>
      <c r="D109" s="143">
        <v>60</v>
      </c>
      <c r="E109" s="144">
        <v>23.04</v>
      </c>
      <c r="F109" s="39">
        <f t="shared" si="3"/>
        <v>0</v>
      </c>
      <c r="H109" s="80" t="s">
        <v>704</v>
      </c>
    </row>
    <row r="110" spans="1:8" s="30" customFormat="1" x14ac:dyDescent="0.2">
      <c r="A110" s="37" t="s">
        <v>303</v>
      </c>
      <c r="B110" s="25" t="s">
        <v>665</v>
      </c>
      <c r="C110" s="135"/>
      <c r="D110" s="143">
        <v>12.5</v>
      </c>
      <c r="E110" s="144">
        <v>16.8</v>
      </c>
      <c r="F110" s="39">
        <f t="shared" si="3"/>
        <v>0</v>
      </c>
      <c r="H110" s="80" t="s">
        <v>705</v>
      </c>
    </row>
    <row r="111" spans="1:8" s="30" customFormat="1" x14ac:dyDescent="0.2">
      <c r="A111" s="37" t="s">
        <v>303</v>
      </c>
      <c r="B111" s="25" t="s">
        <v>666</v>
      </c>
      <c r="C111" s="135"/>
      <c r="D111" s="143">
        <v>31.566699999999997</v>
      </c>
      <c r="E111" s="144">
        <v>13.813327999999998</v>
      </c>
      <c r="F111" s="39">
        <f t="shared" si="3"/>
        <v>0</v>
      </c>
      <c r="H111" s="80" t="s">
        <v>706</v>
      </c>
    </row>
    <row r="112" spans="1:8" s="30" customFormat="1" x14ac:dyDescent="0.2">
      <c r="A112" s="37" t="s">
        <v>303</v>
      </c>
      <c r="B112" s="25" t="s">
        <v>667</v>
      </c>
      <c r="C112" s="135"/>
      <c r="D112" s="143">
        <v>12</v>
      </c>
      <c r="E112" s="144">
        <v>27.36</v>
      </c>
      <c r="F112" s="39">
        <f t="shared" si="3"/>
        <v>0</v>
      </c>
      <c r="H112" s="80" t="s">
        <v>707</v>
      </c>
    </row>
    <row r="113" spans="1:8" s="30" customFormat="1" x14ac:dyDescent="0.2">
      <c r="A113" s="37" t="s">
        <v>303</v>
      </c>
      <c r="B113" s="25" t="s">
        <v>668</v>
      </c>
      <c r="C113" s="135"/>
      <c r="D113" s="143">
        <v>12.7</v>
      </c>
      <c r="E113" s="144">
        <v>31.68</v>
      </c>
      <c r="F113" s="39">
        <f t="shared" si="3"/>
        <v>0</v>
      </c>
      <c r="H113" s="80" t="s">
        <v>708</v>
      </c>
    </row>
    <row r="114" spans="1:8" s="30" customFormat="1" x14ac:dyDescent="0.2">
      <c r="A114" s="37" t="s">
        <v>303</v>
      </c>
      <c r="B114" s="25" t="s">
        <v>669</v>
      </c>
      <c r="C114" s="135"/>
      <c r="D114" s="143">
        <v>91.2</v>
      </c>
      <c r="E114" s="144">
        <v>16.96</v>
      </c>
      <c r="F114" s="39">
        <f t="shared" si="3"/>
        <v>0</v>
      </c>
      <c r="H114" s="80" t="s">
        <v>709</v>
      </c>
    </row>
    <row r="115" spans="1:8" s="30" customFormat="1" x14ac:dyDescent="0.2">
      <c r="A115" s="37" t="s">
        <v>303</v>
      </c>
      <c r="B115" s="25" t="s">
        <v>670</v>
      </c>
      <c r="C115" s="135"/>
      <c r="D115" s="143">
        <v>27</v>
      </c>
      <c r="E115" s="144">
        <v>12.8</v>
      </c>
      <c r="F115" s="39">
        <f t="shared" si="3"/>
        <v>0</v>
      </c>
      <c r="H115" s="80" t="s">
        <v>529</v>
      </c>
    </row>
    <row r="116" spans="1:8" s="30" customFormat="1" x14ac:dyDescent="0.2">
      <c r="A116" s="37" t="s">
        <v>303</v>
      </c>
      <c r="B116" s="25" t="s">
        <v>671</v>
      </c>
      <c r="C116" s="135"/>
      <c r="D116" s="143">
        <v>17.599999999999998</v>
      </c>
      <c r="E116" s="144">
        <v>20.32</v>
      </c>
      <c r="F116" s="39">
        <f t="shared" si="3"/>
        <v>0</v>
      </c>
      <c r="H116" s="80" t="s">
        <v>710</v>
      </c>
    </row>
    <row r="117" spans="1:8" s="30" customFormat="1" x14ac:dyDescent="0.2">
      <c r="A117" s="37" t="s">
        <v>303</v>
      </c>
      <c r="B117" s="25" t="s">
        <v>672</v>
      </c>
      <c r="C117" s="135"/>
      <c r="D117" s="143">
        <v>32</v>
      </c>
      <c r="E117" s="144">
        <v>57.28</v>
      </c>
      <c r="F117" s="39">
        <f t="shared" si="3"/>
        <v>0</v>
      </c>
      <c r="H117" s="80" t="s">
        <v>711</v>
      </c>
    </row>
    <row r="118" spans="1:8" s="30" customFormat="1" x14ac:dyDescent="0.2">
      <c r="A118" s="37" t="s">
        <v>303</v>
      </c>
      <c r="B118" s="25" t="s">
        <v>673</v>
      </c>
      <c r="C118" s="135"/>
      <c r="D118" s="143">
        <v>25</v>
      </c>
      <c r="E118" s="144">
        <v>42.08</v>
      </c>
      <c r="F118" s="39">
        <f t="shared" si="3"/>
        <v>0</v>
      </c>
      <c r="H118" s="80" t="s">
        <v>712</v>
      </c>
    </row>
    <row r="119" spans="1:8" s="30" customFormat="1" x14ac:dyDescent="0.2">
      <c r="A119" s="37" t="s">
        <v>303</v>
      </c>
      <c r="B119" s="25" t="s">
        <v>674</v>
      </c>
      <c r="C119" s="135"/>
      <c r="D119" s="143">
        <v>27</v>
      </c>
      <c r="E119" s="144">
        <v>32.96</v>
      </c>
      <c r="F119" s="39">
        <f t="shared" si="3"/>
        <v>0</v>
      </c>
      <c r="H119" s="80" t="s">
        <v>713</v>
      </c>
    </row>
    <row r="120" spans="1:8" s="30" customFormat="1" x14ac:dyDescent="0.2">
      <c r="A120" s="37" t="s">
        <v>303</v>
      </c>
      <c r="B120" s="25" t="s">
        <v>594</v>
      </c>
      <c r="C120" s="135"/>
      <c r="D120" s="143">
        <v>91</v>
      </c>
      <c r="E120" s="144">
        <v>38.250720000000001</v>
      </c>
      <c r="F120" s="39">
        <f t="shared" si="3"/>
        <v>0</v>
      </c>
      <c r="H120" s="80" t="s">
        <v>596</v>
      </c>
    </row>
    <row r="121" spans="1:8" s="30" customFormat="1" x14ac:dyDescent="0.2">
      <c r="A121" s="37" t="s">
        <v>303</v>
      </c>
      <c r="B121" s="25" t="s">
        <v>595</v>
      </c>
      <c r="C121" s="135"/>
      <c r="D121" s="143">
        <v>88</v>
      </c>
      <c r="E121" s="144">
        <v>39.417119999999997</v>
      </c>
      <c r="F121" s="39">
        <f t="shared" si="3"/>
        <v>0</v>
      </c>
      <c r="H121" s="80" t="s">
        <v>597</v>
      </c>
    </row>
    <row r="122" spans="1:8" s="30" customFormat="1" x14ac:dyDescent="0.2">
      <c r="A122" s="37" t="s">
        <v>303</v>
      </c>
      <c r="B122" s="25" t="s">
        <v>741</v>
      </c>
      <c r="C122" s="135"/>
      <c r="D122" s="143">
        <v>55.000000000000007</v>
      </c>
      <c r="E122" s="144">
        <v>28.64</v>
      </c>
      <c r="F122" s="39">
        <f t="shared" si="3"/>
        <v>0</v>
      </c>
      <c r="H122" s="80" t="s">
        <v>715</v>
      </c>
    </row>
    <row r="123" spans="1:8" s="30" customFormat="1" x14ac:dyDescent="0.2">
      <c r="A123" s="37" t="s">
        <v>303</v>
      </c>
      <c r="B123" s="25" t="s">
        <v>742</v>
      </c>
      <c r="C123" s="135"/>
      <c r="D123" s="143">
        <v>55.000000000000007</v>
      </c>
      <c r="E123" s="144">
        <v>17.920000000000002</v>
      </c>
      <c r="F123" s="39">
        <f t="shared" si="3"/>
        <v>0</v>
      </c>
      <c r="H123" s="80" t="s">
        <v>714</v>
      </c>
    </row>
    <row r="124" spans="1:8" s="30" customFormat="1" x14ac:dyDescent="0.2">
      <c r="A124" s="37" t="s">
        <v>303</v>
      </c>
      <c r="B124" s="25" t="s">
        <v>743</v>
      </c>
      <c r="C124" s="135"/>
      <c r="D124" s="143">
        <v>33.5</v>
      </c>
      <c r="E124" s="144">
        <v>30.88</v>
      </c>
      <c r="F124" s="39">
        <f t="shared" si="3"/>
        <v>0</v>
      </c>
      <c r="H124" s="80" t="s">
        <v>717</v>
      </c>
    </row>
    <row r="125" spans="1:8" s="30" customFormat="1" x14ac:dyDescent="0.2">
      <c r="A125" s="37" t="s">
        <v>303</v>
      </c>
      <c r="B125" s="25" t="s">
        <v>744</v>
      </c>
      <c r="C125" s="135"/>
      <c r="D125" s="143">
        <v>33.5</v>
      </c>
      <c r="E125" s="144">
        <v>19.2</v>
      </c>
      <c r="F125" s="39">
        <f t="shared" si="3"/>
        <v>0</v>
      </c>
      <c r="H125" s="80" t="s">
        <v>716</v>
      </c>
    </row>
    <row r="126" spans="1:8" s="30" customFormat="1" x14ac:dyDescent="0.2">
      <c r="A126" s="37" t="s">
        <v>303</v>
      </c>
      <c r="B126" s="25" t="s">
        <v>675</v>
      </c>
      <c r="C126" s="135"/>
      <c r="D126" s="143">
        <v>86</v>
      </c>
      <c r="E126" s="144">
        <v>12</v>
      </c>
      <c r="F126" s="39">
        <f t="shared" si="3"/>
        <v>0</v>
      </c>
      <c r="H126" s="80" t="s">
        <v>718</v>
      </c>
    </row>
    <row r="127" spans="1:8" s="30" customFormat="1" x14ac:dyDescent="0.2">
      <c r="A127" s="37" t="s">
        <v>303</v>
      </c>
      <c r="B127" s="25" t="s">
        <v>676</v>
      </c>
      <c r="C127" s="135"/>
      <c r="D127" s="143">
        <v>13</v>
      </c>
      <c r="E127" s="144">
        <v>26.24</v>
      </c>
      <c r="F127" s="39">
        <f t="shared" si="3"/>
        <v>0</v>
      </c>
      <c r="H127" s="80" t="s">
        <v>719</v>
      </c>
    </row>
    <row r="128" spans="1:8" s="30" customFormat="1" x14ac:dyDescent="0.2">
      <c r="A128" s="37" t="s">
        <v>303</v>
      </c>
      <c r="B128" s="25" t="s">
        <v>652</v>
      </c>
      <c r="C128" s="135"/>
      <c r="D128" s="143">
        <v>87</v>
      </c>
      <c r="E128" s="144">
        <v>40.8752</v>
      </c>
      <c r="F128" s="39">
        <f t="shared" si="3"/>
        <v>0</v>
      </c>
      <c r="H128" s="80" t="s">
        <v>571</v>
      </c>
    </row>
    <row r="129" spans="1:8" s="30" customFormat="1" x14ac:dyDescent="0.2">
      <c r="A129" s="37" t="s">
        <v>303</v>
      </c>
      <c r="B129" s="25" t="s">
        <v>653</v>
      </c>
      <c r="C129" s="135"/>
      <c r="D129" s="143">
        <v>87</v>
      </c>
      <c r="E129" s="144">
        <v>40.8752</v>
      </c>
      <c r="F129" s="39">
        <f t="shared" si="3"/>
        <v>0</v>
      </c>
      <c r="H129" s="80" t="s">
        <v>571</v>
      </c>
    </row>
    <row r="130" spans="1:8" s="30" customFormat="1" x14ac:dyDescent="0.2">
      <c r="A130" s="37" t="s">
        <v>303</v>
      </c>
      <c r="B130" s="25" t="s">
        <v>570</v>
      </c>
      <c r="C130" s="135"/>
      <c r="D130" s="143">
        <v>87</v>
      </c>
      <c r="E130" s="144">
        <v>40.8752</v>
      </c>
      <c r="F130" s="39">
        <f t="shared" si="3"/>
        <v>0</v>
      </c>
      <c r="H130" s="80" t="s">
        <v>572</v>
      </c>
    </row>
    <row r="131" spans="1:8" s="30" customFormat="1" x14ac:dyDescent="0.2">
      <c r="A131" s="37" t="s">
        <v>303</v>
      </c>
      <c r="B131" s="25" t="s">
        <v>677</v>
      </c>
      <c r="C131" s="135"/>
      <c r="D131" s="143">
        <v>85</v>
      </c>
      <c r="E131" s="144">
        <v>15.52</v>
      </c>
      <c r="F131" s="39">
        <f t="shared" si="3"/>
        <v>0</v>
      </c>
      <c r="H131" s="80" t="s">
        <v>720</v>
      </c>
    </row>
    <row r="132" spans="1:8" s="30" customFormat="1" x14ac:dyDescent="0.2">
      <c r="A132" s="37" t="s">
        <v>303</v>
      </c>
      <c r="B132" s="25" t="s">
        <v>678</v>
      </c>
      <c r="C132" s="135"/>
      <c r="D132" s="143">
        <v>85</v>
      </c>
      <c r="E132" s="144">
        <v>17.12</v>
      </c>
      <c r="F132" s="39">
        <f t="shared" si="3"/>
        <v>0</v>
      </c>
      <c r="H132" s="80" t="s">
        <v>721</v>
      </c>
    </row>
    <row r="133" spans="1:8" s="30" customFormat="1" x14ac:dyDescent="0.2">
      <c r="A133" s="37" t="s">
        <v>303</v>
      </c>
      <c r="B133" s="25" t="s">
        <v>752</v>
      </c>
      <c r="C133" s="135"/>
      <c r="D133" s="143">
        <v>85</v>
      </c>
      <c r="E133" s="144">
        <v>27.84</v>
      </c>
      <c r="F133" s="39">
        <f t="shared" si="3"/>
        <v>0</v>
      </c>
      <c r="H133" s="80" t="s">
        <v>722</v>
      </c>
    </row>
    <row r="134" spans="1:8" s="30" customFormat="1" x14ac:dyDescent="0.2">
      <c r="A134" s="37" t="s">
        <v>303</v>
      </c>
      <c r="B134" s="25" t="s">
        <v>753</v>
      </c>
      <c r="C134" s="135"/>
      <c r="D134" s="143">
        <v>85</v>
      </c>
      <c r="E134" s="144">
        <v>20</v>
      </c>
      <c r="F134" s="39">
        <f t="shared" si="3"/>
        <v>0</v>
      </c>
      <c r="H134" s="80" t="s">
        <v>723</v>
      </c>
    </row>
    <row r="135" spans="1:8" s="30" customFormat="1" x14ac:dyDescent="0.2">
      <c r="A135" s="37" t="s">
        <v>303</v>
      </c>
      <c r="B135" s="25" t="s">
        <v>679</v>
      </c>
      <c r="C135" s="135"/>
      <c r="D135" s="143">
        <v>85</v>
      </c>
      <c r="E135" s="144">
        <v>27.84</v>
      </c>
      <c r="F135" s="39">
        <f t="shared" si="3"/>
        <v>0</v>
      </c>
      <c r="H135" s="80" t="s">
        <v>722</v>
      </c>
    </row>
    <row r="136" spans="1:8" s="30" customFormat="1" x14ac:dyDescent="0.2">
      <c r="A136" s="37" t="s">
        <v>303</v>
      </c>
      <c r="B136" s="25" t="s">
        <v>754</v>
      </c>
      <c r="C136" s="135"/>
      <c r="D136" s="143">
        <v>85</v>
      </c>
      <c r="E136" s="144">
        <v>16.64</v>
      </c>
      <c r="F136" s="39">
        <f t="shared" si="3"/>
        <v>0</v>
      </c>
      <c r="H136" s="80" t="s">
        <v>724</v>
      </c>
    </row>
    <row r="137" spans="1:8" s="30" customFormat="1" x14ac:dyDescent="0.2">
      <c r="A137" s="37" t="s">
        <v>303</v>
      </c>
      <c r="B137" s="25" t="s">
        <v>576</v>
      </c>
      <c r="C137" s="135"/>
      <c r="D137" s="143">
        <v>91.4</v>
      </c>
      <c r="E137" s="144">
        <v>24.64</v>
      </c>
      <c r="F137" s="39">
        <f t="shared" si="3"/>
        <v>0</v>
      </c>
      <c r="H137" s="80" t="s">
        <v>578</v>
      </c>
    </row>
    <row r="138" spans="1:8" s="30" customFormat="1" x14ac:dyDescent="0.2">
      <c r="A138" s="37" t="s">
        <v>303</v>
      </c>
      <c r="B138" s="25" t="s">
        <v>577</v>
      </c>
      <c r="C138" s="135"/>
      <c r="D138" s="143">
        <v>90.2</v>
      </c>
      <c r="E138" s="144">
        <v>37.28</v>
      </c>
      <c r="F138" s="39">
        <f t="shared" si="3"/>
        <v>0</v>
      </c>
      <c r="H138" s="80" t="s">
        <v>579</v>
      </c>
    </row>
    <row r="139" spans="1:8" s="30" customFormat="1" x14ac:dyDescent="0.2">
      <c r="A139" s="37" t="s">
        <v>303</v>
      </c>
      <c r="B139" s="25" t="s">
        <v>580</v>
      </c>
      <c r="C139" s="135"/>
      <c r="D139" s="143">
        <v>91</v>
      </c>
      <c r="E139" s="144">
        <v>12.16</v>
      </c>
      <c r="F139" s="39">
        <f t="shared" si="3"/>
        <v>0</v>
      </c>
      <c r="H139" s="80" t="s">
        <v>582</v>
      </c>
    </row>
    <row r="140" spans="1:8" s="30" customFormat="1" x14ac:dyDescent="0.2">
      <c r="A140" s="37" t="s">
        <v>303</v>
      </c>
      <c r="B140" s="25" t="s">
        <v>745</v>
      </c>
      <c r="C140" s="135"/>
      <c r="D140" s="143">
        <v>29.799999999999997</v>
      </c>
      <c r="E140" s="144">
        <v>12.48</v>
      </c>
      <c r="F140" s="39">
        <f t="shared" ref="F140:F171" si="4">C140*E140</f>
        <v>0</v>
      </c>
      <c r="H140" s="80" t="s">
        <v>725</v>
      </c>
    </row>
    <row r="141" spans="1:8" s="30" customFormat="1" x14ac:dyDescent="0.2">
      <c r="A141" s="37" t="s">
        <v>303</v>
      </c>
      <c r="B141" s="25" t="s">
        <v>581</v>
      </c>
      <c r="C141" s="135"/>
      <c r="D141" s="143">
        <v>53</v>
      </c>
      <c r="E141" s="144">
        <v>13.28</v>
      </c>
      <c r="F141" s="39">
        <f t="shared" si="4"/>
        <v>0</v>
      </c>
      <c r="H141" s="80" t="s">
        <v>583</v>
      </c>
    </row>
    <row r="142" spans="1:8" s="30" customFormat="1" x14ac:dyDescent="0.2">
      <c r="A142" s="37" t="s">
        <v>303</v>
      </c>
      <c r="B142" s="25" t="s">
        <v>680</v>
      </c>
      <c r="C142" s="135"/>
      <c r="D142" s="143">
        <v>67</v>
      </c>
      <c r="E142" s="144">
        <v>14.72</v>
      </c>
      <c r="F142" s="39">
        <f t="shared" si="4"/>
        <v>0</v>
      </c>
      <c r="H142" s="80" t="s">
        <v>726</v>
      </c>
    </row>
    <row r="143" spans="1:8" s="30" customFormat="1" x14ac:dyDescent="0.2">
      <c r="A143" s="37" t="s">
        <v>303</v>
      </c>
      <c r="B143" s="25" t="s">
        <v>681</v>
      </c>
      <c r="C143" s="135"/>
      <c r="D143" s="143">
        <v>91</v>
      </c>
      <c r="E143" s="144">
        <v>12.8</v>
      </c>
      <c r="F143" s="39">
        <f t="shared" si="4"/>
        <v>0</v>
      </c>
      <c r="H143" s="80" t="s">
        <v>727</v>
      </c>
    </row>
    <row r="144" spans="1:8" s="30" customFormat="1" x14ac:dyDescent="0.2">
      <c r="A144" s="37" t="s">
        <v>303</v>
      </c>
      <c r="B144" s="25" t="s">
        <v>682</v>
      </c>
      <c r="C144" s="135"/>
      <c r="D144" s="143">
        <v>91.2</v>
      </c>
      <c r="E144" s="144">
        <v>21.92</v>
      </c>
      <c r="F144" s="39">
        <f t="shared" si="4"/>
        <v>0</v>
      </c>
      <c r="H144" s="80" t="s">
        <v>728</v>
      </c>
    </row>
    <row r="145" spans="1:8" s="30" customFormat="1" x14ac:dyDescent="0.2">
      <c r="A145" s="37" t="s">
        <v>303</v>
      </c>
      <c r="B145" s="25" t="s">
        <v>683</v>
      </c>
      <c r="C145" s="135"/>
      <c r="D145" s="143">
        <v>86.92</v>
      </c>
      <c r="E145" s="144">
        <v>19.04</v>
      </c>
      <c r="F145" s="39">
        <f t="shared" si="4"/>
        <v>0</v>
      </c>
      <c r="H145" s="80" t="s">
        <v>729</v>
      </c>
    </row>
    <row r="146" spans="1:8" s="30" customFormat="1" x14ac:dyDescent="0.2">
      <c r="A146" s="37" t="s">
        <v>303</v>
      </c>
      <c r="B146" s="25" t="s">
        <v>684</v>
      </c>
      <c r="C146" s="135"/>
      <c r="D146" s="143">
        <v>29.799999999999997</v>
      </c>
      <c r="E146" s="144">
        <v>12.48</v>
      </c>
      <c r="F146" s="39">
        <f t="shared" si="4"/>
        <v>0</v>
      </c>
      <c r="H146" s="80" t="s">
        <v>730</v>
      </c>
    </row>
    <row r="147" spans="1:8" s="30" customFormat="1" x14ac:dyDescent="0.2">
      <c r="A147" s="37" t="s">
        <v>303</v>
      </c>
      <c r="B147" s="25" t="s">
        <v>685</v>
      </c>
      <c r="C147" s="135"/>
      <c r="D147" s="143">
        <v>12</v>
      </c>
      <c r="E147" s="144">
        <v>27.36</v>
      </c>
      <c r="F147" s="39">
        <f t="shared" si="4"/>
        <v>0</v>
      </c>
      <c r="H147" s="80" t="s">
        <v>707</v>
      </c>
    </row>
    <row r="148" spans="1:8" s="30" customFormat="1" x14ac:dyDescent="0.2">
      <c r="A148" s="37" t="s">
        <v>303</v>
      </c>
      <c r="B148" s="25" t="s">
        <v>688</v>
      </c>
      <c r="C148" s="135"/>
      <c r="D148" s="143">
        <v>88</v>
      </c>
      <c r="E148" s="144">
        <v>5.6</v>
      </c>
      <c r="F148" s="39">
        <f t="shared" si="4"/>
        <v>0</v>
      </c>
      <c r="H148" s="80" t="s">
        <v>732</v>
      </c>
    </row>
    <row r="149" spans="1:8" s="30" customFormat="1" x14ac:dyDescent="0.2">
      <c r="A149" s="37" t="s">
        <v>303</v>
      </c>
      <c r="B149" s="25" t="s">
        <v>686</v>
      </c>
      <c r="C149" s="135"/>
      <c r="D149" s="143">
        <v>88</v>
      </c>
      <c r="E149" s="144">
        <v>6.08</v>
      </c>
      <c r="F149" s="39">
        <f t="shared" si="4"/>
        <v>0</v>
      </c>
      <c r="H149" s="80" t="s">
        <v>731</v>
      </c>
    </row>
    <row r="150" spans="1:8" s="30" customFormat="1" x14ac:dyDescent="0.2">
      <c r="A150" s="37" t="s">
        <v>303</v>
      </c>
      <c r="B150" s="25" t="s">
        <v>689</v>
      </c>
      <c r="C150" s="135"/>
      <c r="D150" s="143">
        <v>86</v>
      </c>
      <c r="E150" s="144">
        <v>10.56</v>
      </c>
      <c r="F150" s="39">
        <f t="shared" si="4"/>
        <v>0</v>
      </c>
      <c r="H150" s="80" t="s">
        <v>733</v>
      </c>
    </row>
    <row r="151" spans="1:8" s="30" customFormat="1" x14ac:dyDescent="0.2">
      <c r="A151" s="37" t="s">
        <v>303</v>
      </c>
      <c r="B151" s="25" t="s">
        <v>690</v>
      </c>
      <c r="C151" s="135"/>
      <c r="D151" s="143">
        <v>88</v>
      </c>
      <c r="E151" s="144">
        <v>5.6</v>
      </c>
      <c r="F151" s="39">
        <f t="shared" si="4"/>
        <v>0</v>
      </c>
      <c r="H151" s="80" t="s">
        <v>732</v>
      </c>
    </row>
    <row r="152" spans="1:8" s="30" customFormat="1" x14ac:dyDescent="0.2">
      <c r="A152" s="37" t="s">
        <v>303</v>
      </c>
      <c r="B152" s="25" t="s">
        <v>746</v>
      </c>
      <c r="C152" s="135"/>
      <c r="D152" s="143">
        <v>88</v>
      </c>
      <c r="E152" s="144">
        <v>5.6</v>
      </c>
      <c r="F152" s="39">
        <f t="shared" si="4"/>
        <v>0</v>
      </c>
      <c r="H152" s="80" t="s">
        <v>732</v>
      </c>
    </row>
    <row r="153" spans="1:8" s="30" customFormat="1" x14ac:dyDescent="0.2">
      <c r="A153" s="37" t="s">
        <v>303</v>
      </c>
      <c r="B153" s="25" t="s">
        <v>691</v>
      </c>
      <c r="C153" s="135"/>
      <c r="D153" s="143">
        <v>88</v>
      </c>
      <c r="E153" s="144">
        <v>16</v>
      </c>
      <c r="F153" s="39">
        <f t="shared" si="4"/>
        <v>0</v>
      </c>
      <c r="H153" s="80" t="s">
        <v>734</v>
      </c>
    </row>
    <row r="154" spans="1:8" s="30" customFormat="1" x14ac:dyDescent="0.2">
      <c r="A154" s="37" t="s">
        <v>303</v>
      </c>
      <c r="B154" s="25" t="s">
        <v>687</v>
      </c>
      <c r="C154" s="135"/>
      <c r="D154" s="143">
        <v>88</v>
      </c>
      <c r="E154" s="144">
        <v>5.6</v>
      </c>
      <c r="F154" s="39">
        <f t="shared" si="4"/>
        <v>0</v>
      </c>
      <c r="H154" s="80" t="s">
        <v>732</v>
      </c>
    </row>
    <row r="155" spans="1:8" s="30" customFormat="1" x14ac:dyDescent="0.2">
      <c r="A155" s="37" t="s">
        <v>303</v>
      </c>
      <c r="B155" s="25" t="s">
        <v>692</v>
      </c>
      <c r="C155" s="135"/>
      <c r="D155" s="143">
        <v>15</v>
      </c>
      <c r="E155" s="144">
        <v>16</v>
      </c>
      <c r="F155" s="39">
        <f t="shared" si="4"/>
        <v>0</v>
      </c>
      <c r="H155" s="80" t="s">
        <v>529</v>
      </c>
    </row>
    <row r="156" spans="1:8" s="30" customFormat="1" x14ac:dyDescent="0.2">
      <c r="A156" s="37" t="s">
        <v>303</v>
      </c>
      <c r="B156" s="25" t="s">
        <v>693</v>
      </c>
      <c r="C156" s="135"/>
      <c r="D156" s="143">
        <v>20</v>
      </c>
      <c r="E156" s="144">
        <v>17.28</v>
      </c>
      <c r="F156" s="39">
        <f t="shared" si="4"/>
        <v>0</v>
      </c>
      <c r="H156" s="80" t="s">
        <v>735</v>
      </c>
    </row>
    <row r="157" spans="1:8" s="30" customFormat="1" x14ac:dyDescent="0.2">
      <c r="A157" s="37" t="s">
        <v>303</v>
      </c>
      <c r="B157" s="25" t="s">
        <v>694</v>
      </c>
      <c r="C157" s="135"/>
      <c r="D157" s="143">
        <v>88.8</v>
      </c>
      <c r="E157" s="144">
        <v>14.24</v>
      </c>
      <c r="F157" s="39">
        <f t="shared" si="4"/>
        <v>0</v>
      </c>
      <c r="H157" s="80" t="s">
        <v>588</v>
      </c>
    </row>
    <row r="158" spans="1:8" s="30" customFormat="1" x14ac:dyDescent="0.2">
      <c r="A158" s="37" t="s">
        <v>303</v>
      </c>
      <c r="B158" s="25" t="s">
        <v>695</v>
      </c>
      <c r="C158" s="135"/>
      <c r="D158" s="143">
        <v>24.3</v>
      </c>
      <c r="E158" s="144">
        <v>14.24</v>
      </c>
      <c r="F158" s="39">
        <f t="shared" si="4"/>
        <v>0</v>
      </c>
      <c r="H158" s="80" t="s">
        <v>736</v>
      </c>
    </row>
    <row r="159" spans="1:8" s="30" customFormat="1" x14ac:dyDescent="0.2">
      <c r="A159" s="37" t="s">
        <v>303</v>
      </c>
      <c r="B159" s="25" t="s">
        <v>589</v>
      </c>
      <c r="C159" s="135"/>
      <c r="D159" s="143">
        <v>18.399999999999999</v>
      </c>
      <c r="E159" s="144">
        <v>8.8000000000000007</v>
      </c>
      <c r="F159" s="39">
        <f t="shared" si="4"/>
        <v>0</v>
      </c>
      <c r="H159" s="80" t="s">
        <v>590</v>
      </c>
    </row>
    <row r="160" spans="1:8" s="30" customFormat="1" x14ac:dyDescent="0.2">
      <c r="A160" s="37" t="s">
        <v>303</v>
      </c>
      <c r="B160" s="25" t="s">
        <v>696</v>
      </c>
      <c r="C160" s="135"/>
      <c r="D160" s="143">
        <v>90.2</v>
      </c>
      <c r="E160" s="144">
        <v>11.04</v>
      </c>
      <c r="F160" s="39">
        <f t="shared" si="4"/>
        <v>0</v>
      </c>
      <c r="H160" s="80" t="s">
        <v>737</v>
      </c>
    </row>
    <row r="161" spans="1:8" s="30" customFormat="1" x14ac:dyDescent="0.2">
      <c r="A161" s="37" t="s">
        <v>303</v>
      </c>
      <c r="B161" s="25" t="s">
        <v>697</v>
      </c>
      <c r="C161" s="135"/>
      <c r="D161" s="143">
        <v>17.599999999999998</v>
      </c>
      <c r="E161" s="144">
        <v>20.32</v>
      </c>
      <c r="F161" s="39">
        <f t="shared" si="4"/>
        <v>0</v>
      </c>
      <c r="H161" s="80" t="s">
        <v>738</v>
      </c>
    </row>
    <row r="162" spans="1:8" s="30" customFormat="1" x14ac:dyDescent="0.2">
      <c r="A162" s="37" t="s">
        <v>303</v>
      </c>
      <c r="B162" s="25" t="s">
        <v>698</v>
      </c>
      <c r="C162" s="135"/>
      <c r="D162" s="143">
        <v>16.7</v>
      </c>
      <c r="E162" s="144">
        <v>8.9600000000000009</v>
      </c>
      <c r="F162" s="39">
        <f t="shared" si="4"/>
        <v>0</v>
      </c>
      <c r="H162" s="80" t="s">
        <v>739</v>
      </c>
    </row>
    <row r="163" spans="1:8" s="30" customFormat="1" x14ac:dyDescent="0.2">
      <c r="A163" s="37" t="s">
        <v>303</v>
      </c>
      <c r="B163" s="25" t="s">
        <v>699</v>
      </c>
      <c r="C163" s="135"/>
      <c r="D163" s="143">
        <v>87</v>
      </c>
      <c r="E163" s="144">
        <v>32</v>
      </c>
      <c r="F163" s="39">
        <f t="shared" si="4"/>
        <v>0</v>
      </c>
      <c r="H163" s="80" t="s">
        <v>762</v>
      </c>
    </row>
    <row r="164" spans="1:8" s="30" customFormat="1" x14ac:dyDescent="0.2">
      <c r="A164" s="37" t="s">
        <v>303</v>
      </c>
      <c r="B164" s="25" t="s">
        <v>700</v>
      </c>
      <c r="C164" s="135"/>
      <c r="D164" s="143">
        <v>12</v>
      </c>
      <c r="E164" s="144">
        <v>27.36</v>
      </c>
      <c r="F164" s="39">
        <f t="shared" si="4"/>
        <v>0</v>
      </c>
      <c r="H164" s="80" t="s">
        <v>707</v>
      </c>
    </row>
    <row r="165" spans="1:8" s="30" customFormat="1" x14ac:dyDescent="0.2">
      <c r="A165" s="37" t="s">
        <v>303</v>
      </c>
      <c r="B165" s="25" t="s">
        <v>701</v>
      </c>
      <c r="C165" s="135"/>
      <c r="D165" s="143">
        <v>29.799999999999997</v>
      </c>
      <c r="E165" s="144">
        <v>12.48</v>
      </c>
      <c r="F165" s="39">
        <f t="shared" si="4"/>
        <v>0</v>
      </c>
      <c r="H165" s="80" t="s">
        <v>730</v>
      </c>
    </row>
    <row r="166" spans="1:8" s="30" customFormat="1" x14ac:dyDescent="0.2">
      <c r="A166" s="37" t="s">
        <v>303</v>
      </c>
      <c r="B166" s="25" t="s">
        <v>764</v>
      </c>
      <c r="C166" s="135"/>
      <c r="D166" s="143">
        <v>55.000000000000007</v>
      </c>
      <c r="E166" s="144">
        <v>21.92</v>
      </c>
      <c r="F166" s="39">
        <f t="shared" si="4"/>
        <v>0</v>
      </c>
      <c r="H166" s="80" t="s">
        <v>740</v>
      </c>
    </row>
    <row r="167" spans="1:8" s="30" customFormat="1" x14ac:dyDescent="0.2">
      <c r="A167" s="37" t="s">
        <v>303</v>
      </c>
      <c r="B167" s="25" t="s">
        <v>291</v>
      </c>
      <c r="C167" s="135"/>
      <c r="D167" s="143">
        <v>89</v>
      </c>
      <c r="E167" s="144">
        <v>74.760000000000005</v>
      </c>
      <c r="F167" s="39">
        <f t="shared" si="4"/>
        <v>0</v>
      </c>
      <c r="H167" s="80" t="s">
        <v>763</v>
      </c>
    </row>
    <row r="168" spans="1:8" s="30" customFormat="1" x14ac:dyDescent="0.2">
      <c r="A168" s="37" t="s">
        <v>303</v>
      </c>
      <c r="B168" s="25" t="s">
        <v>292</v>
      </c>
      <c r="C168" s="135"/>
      <c r="D168" s="143">
        <v>90</v>
      </c>
      <c r="E168" s="144">
        <v>80.099999999999994</v>
      </c>
      <c r="F168" s="39">
        <f t="shared" si="4"/>
        <v>0</v>
      </c>
      <c r="H168" s="80" t="s">
        <v>763</v>
      </c>
    </row>
    <row r="169" spans="1:8" s="30" customFormat="1" x14ac:dyDescent="0.2">
      <c r="A169" s="37" t="s">
        <v>303</v>
      </c>
      <c r="B169" s="25" t="s">
        <v>293</v>
      </c>
      <c r="C169" s="135"/>
      <c r="D169" s="143">
        <v>90</v>
      </c>
      <c r="E169" s="144">
        <v>34.380000000000003</v>
      </c>
      <c r="F169" s="39">
        <f t="shared" si="4"/>
        <v>0</v>
      </c>
      <c r="H169" s="80" t="s">
        <v>763</v>
      </c>
    </row>
    <row r="170" spans="1:8" s="30" customFormat="1" x14ac:dyDescent="0.2">
      <c r="A170" s="37" t="s">
        <v>303</v>
      </c>
      <c r="B170" s="25" t="s">
        <v>641</v>
      </c>
      <c r="C170" s="135"/>
      <c r="D170" s="143">
        <v>89</v>
      </c>
      <c r="E170" s="144">
        <v>54.254400000000004</v>
      </c>
      <c r="F170" s="39">
        <f t="shared" si="4"/>
        <v>0</v>
      </c>
      <c r="H170" s="80" t="s">
        <v>644</v>
      </c>
    </row>
    <row r="171" spans="1:8" s="30" customFormat="1" x14ac:dyDescent="0.2">
      <c r="A171" s="37" t="s">
        <v>303</v>
      </c>
      <c r="B171" s="25" t="s">
        <v>642</v>
      </c>
      <c r="C171" s="135"/>
      <c r="D171" s="143">
        <v>89</v>
      </c>
      <c r="E171" s="144">
        <v>54.254400000000004</v>
      </c>
      <c r="F171" s="39">
        <f t="shared" si="4"/>
        <v>0</v>
      </c>
      <c r="H171" s="80" t="s">
        <v>644</v>
      </c>
    </row>
    <row r="172" spans="1:8" s="30" customFormat="1" x14ac:dyDescent="0.2">
      <c r="A172" s="37" t="s">
        <v>303</v>
      </c>
      <c r="B172" s="25" t="s">
        <v>637</v>
      </c>
      <c r="C172" s="135"/>
      <c r="D172" s="143">
        <v>89</v>
      </c>
      <c r="E172" s="144">
        <v>43.667679999999997</v>
      </c>
      <c r="F172" s="39">
        <f t="shared" ref="F172:F203" si="5">C172*E172</f>
        <v>0</v>
      </c>
      <c r="H172" s="80" t="s">
        <v>638</v>
      </c>
    </row>
    <row r="173" spans="1:8" s="30" customFormat="1" x14ac:dyDescent="0.2">
      <c r="A173" s="37" t="s">
        <v>303</v>
      </c>
      <c r="B173" s="25" t="s">
        <v>643</v>
      </c>
      <c r="C173" s="135"/>
      <c r="D173" s="143">
        <v>91</v>
      </c>
      <c r="E173" s="144">
        <v>49.13664</v>
      </c>
      <c r="F173" s="39">
        <f t="shared" si="5"/>
        <v>0</v>
      </c>
      <c r="H173" s="80" t="s">
        <v>645</v>
      </c>
    </row>
    <row r="174" spans="1:8" s="30" customFormat="1" x14ac:dyDescent="0.2">
      <c r="A174" s="37" t="s">
        <v>303</v>
      </c>
      <c r="B174" s="25" t="s">
        <v>294</v>
      </c>
      <c r="C174" s="135"/>
      <c r="D174" s="143">
        <v>88</v>
      </c>
      <c r="E174" s="144">
        <v>51.4</v>
      </c>
      <c r="F174" s="39">
        <f t="shared" si="5"/>
        <v>0</v>
      </c>
      <c r="H174" s="80" t="s">
        <v>640</v>
      </c>
    </row>
    <row r="175" spans="1:8" s="30" customFormat="1" x14ac:dyDescent="0.2">
      <c r="A175" s="37" t="s">
        <v>303</v>
      </c>
      <c r="B175" s="25" t="s">
        <v>295</v>
      </c>
      <c r="C175" s="135"/>
      <c r="D175" s="143">
        <v>93</v>
      </c>
      <c r="E175" s="144">
        <v>69.856000000000009</v>
      </c>
      <c r="F175" s="39">
        <f t="shared" si="5"/>
        <v>0</v>
      </c>
      <c r="H175" s="80" t="s">
        <v>632</v>
      </c>
    </row>
    <row r="176" spans="1:8" s="30" customFormat="1" x14ac:dyDescent="0.2">
      <c r="A176" s="37" t="s">
        <v>303</v>
      </c>
      <c r="B176" s="25" t="s">
        <v>296</v>
      </c>
      <c r="C176" s="135"/>
      <c r="D176" s="143">
        <v>88</v>
      </c>
      <c r="E176" s="144">
        <v>69.59872</v>
      </c>
      <c r="F176" s="39">
        <f t="shared" si="5"/>
        <v>0</v>
      </c>
      <c r="H176" s="80" t="s">
        <v>633</v>
      </c>
    </row>
    <row r="177" spans="1:8" s="30" customFormat="1" x14ac:dyDescent="0.2">
      <c r="A177" s="37" t="s">
        <v>303</v>
      </c>
      <c r="B177" s="25" t="s">
        <v>297</v>
      </c>
      <c r="C177" s="135"/>
      <c r="D177" s="143">
        <v>88</v>
      </c>
      <c r="E177" s="144">
        <v>74.0608</v>
      </c>
      <c r="F177" s="39">
        <f t="shared" si="5"/>
        <v>0</v>
      </c>
      <c r="H177" s="80" t="s">
        <v>634</v>
      </c>
    </row>
    <row r="178" spans="1:8" s="30" customFormat="1" x14ac:dyDescent="0.2">
      <c r="A178" s="37" t="s">
        <v>303</v>
      </c>
      <c r="B178" s="25" t="s">
        <v>636</v>
      </c>
      <c r="C178" s="135"/>
      <c r="D178" s="143">
        <v>93</v>
      </c>
      <c r="E178" s="144">
        <v>69.856000000000009</v>
      </c>
      <c r="F178" s="39">
        <f t="shared" si="5"/>
        <v>0</v>
      </c>
      <c r="H178" s="80" t="s">
        <v>632</v>
      </c>
    </row>
    <row r="179" spans="1:8" s="30" customFormat="1" x14ac:dyDescent="0.2">
      <c r="A179" s="37" t="s">
        <v>303</v>
      </c>
      <c r="B179" s="25" t="s">
        <v>635</v>
      </c>
      <c r="C179" s="135"/>
      <c r="D179" s="143">
        <v>93</v>
      </c>
      <c r="E179" s="144">
        <v>69.856000000000009</v>
      </c>
      <c r="F179" s="39">
        <f t="shared" si="5"/>
        <v>0</v>
      </c>
      <c r="H179" s="80" t="s">
        <v>632</v>
      </c>
    </row>
    <row r="180" spans="1:8" s="30" customFormat="1" x14ac:dyDescent="0.2">
      <c r="A180" s="37" t="s">
        <v>303</v>
      </c>
      <c r="B180" s="25" t="s">
        <v>298</v>
      </c>
      <c r="C180" s="135"/>
      <c r="D180" s="143">
        <v>88</v>
      </c>
      <c r="E180" s="144">
        <v>74.0608</v>
      </c>
      <c r="F180" s="39">
        <f t="shared" si="5"/>
        <v>0</v>
      </c>
      <c r="H180" s="80" t="s">
        <v>639</v>
      </c>
    </row>
    <row r="181" spans="1:8" s="30" customFormat="1" x14ac:dyDescent="0.2">
      <c r="A181" s="37" t="s">
        <v>303</v>
      </c>
      <c r="B181" s="25" t="s">
        <v>299</v>
      </c>
      <c r="C181" s="135"/>
      <c r="D181" s="143">
        <v>90</v>
      </c>
      <c r="E181" s="144">
        <v>54.9</v>
      </c>
      <c r="F181" s="39">
        <f t="shared" si="5"/>
        <v>0</v>
      </c>
      <c r="H181" s="80" t="s">
        <v>763</v>
      </c>
    </row>
    <row r="182" spans="1:8" s="30" customFormat="1" x14ac:dyDescent="0.2">
      <c r="A182" s="37" t="s">
        <v>304</v>
      </c>
      <c r="B182" s="25" t="s">
        <v>271</v>
      </c>
      <c r="C182" s="135"/>
      <c r="D182" s="143">
        <v>15</v>
      </c>
      <c r="E182" s="144">
        <v>2.0099999999999998</v>
      </c>
      <c r="F182" s="39">
        <f t="shared" si="5"/>
        <v>0</v>
      </c>
      <c r="H182" s="80" t="s">
        <v>763</v>
      </c>
    </row>
    <row r="183" spans="1:8" s="30" customFormat="1" x14ac:dyDescent="0.2">
      <c r="A183" s="37" t="s">
        <v>304</v>
      </c>
      <c r="B183" s="25" t="s">
        <v>604</v>
      </c>
      <c r="C183" s="135"/>
      <c r="D183" s="143">
        <v>99</v>
      </c>
      <c r="E183" s="144">
        <v>0</v>
      </c>
      <c r="F183" s="39">
        <f t="shared" si="5"/>
        <v>0</v>
      </c>
      <c r="H183" s="80" t="s">
        <v>607</v>
      </c>
    </row>
    <row r="184" spans="1:8" s="30" customFormat="1" x14ac:dyDescent="0.2">
      <c r="A184" s="37" t="s">
        <v>304</v>
      </c>
      <c r="B184" s="25" t="s">
        <v>605</v>
      </c>
      <c r="C184" s="135"/>
      <c r="D184" s="143">
        <v>100</v>
      </c>
      <c r="E184" s="144">
        <v>0</v>
      </c>
      <c r="F184" s="39">
        <f t="shared" si="5"/>
        <v>0</v>
      </c>
      <c r="H184" s="80" t="s">
        <v>606</v>
      </c>
    </row>
    <row r="185" spans="1:8" s="30" customFormat="1" x14ac:dyDescent="0.2">
      <c r="A185" s="37" t="s">
        <v>304</v>
      </c>
      <c r="B185" s="25" t="s">
        <v>598</v>
      </c>
      <c r="C185" s="135"/>
      <c r="D185" s="143">
        <v>100</v>
      </c>
      <c r="E185" s="144">
        <v>0</v>
      </c>
      <c r="F185" s="39">
        <f t="shared" si="5"/>
        <v>0</v>
      </c>
      <c r="H185" s="80" t="s">
        <v>603</v>
      </c>
    </row>
    <row r="186" spans="1:8" s="30" customFormat="1" x14ac:dyDescent="0.2">
      <c r="A186" s="37" t="s">
        <v>304</v>
      </c>
      <c r="B186" s="25" t="s">
        <v>599</v>
      </c>
      <c r="C186" s="135"/>
      <c r="D186" s="143">
        <v>89</v>
      </c>
      <c r="E186" s="144">
        <v>18.328320000000001</v>
      </c>
      <c r="F186" s="39">
        <f t="shared" si="5"/>
        <v>0</v>
      </c>
      <c r="H186" s="80" t="s">
        <v>601</v>
      </c>
    </row>
    <row r="187" spans="1:8" s="30" customFormat="1" x14ac:dyDescent="0.2">
      <c r="A187" s="37" t="s">
        <v>304</v>
      </c>
      <c r="B187" s="25" t="s">
        <v>600</v>
      </c>
      <c r="C187" s="135"/>
      <c r="D187" s="143">
        <v>88</v>
      </c>
      <c r="E187" s="144">
        <v>30.203200000000002</v>
      </c>
      <c r="F187" s="39">
        <f t="shared" si="5"/>
        <v>0</v>
      </c>
      <c r="H187" s="80" t="s">
        <v>602</v>
      </c>
    </row>
    <row r="188" spans="1:8" s="30" customFormat="1" x14ac:dyDescent="0.2">
      <c r="A188" s="37" t="s">
        <v>304</v>
      </c>
      <c r="B188" s="25" t="s">
        <v>272</v>
      </c>
      <c r="C188" s="135"/>
      <c r="D188" s="143">
        <v>16.7</v>
      </c>
      <c r="E188" s="144">
        <v>1.5029999999999999</v>
      </c>
      <c r="F188" s="39">
        <f t="shared" si="5"/>
        <v>0</v>
      </c>
      <c r="H188" s="80" t="s">
        <v>763</v>
      </c>
    </row>
    <row r="189" spans="1:8" s="30" customFormat="1" x14ac:dyDescent="0.2">
      <c r="A189" s="37" t="s">
        <v>304</v>
      </c>
      <c r="B189" s="25" t="s">
        <v>273</v>
      </c>
      <c r="C189" s="135"/>
      <c r="D189" s="143">
        <v>85</v>
      </c>
      <c r="E189" s="144">
        <v>11.9</v>
      </c>
      <c r="F189" s="39">
        <f t="shared" si="5"/>
        <v>0</v>
      </c>
      <c r="H189" s="80" t="s">
        <v>763</v>
      </c>
    </row>
    <row r="190" spans="1:8" s="30" customFormat="1" x14ac:dyDescent="0.2">
      <c r="A190" s="37" t="s">
        <v>304</v>
      </c>
      <c r="B190" s="25" t="s">
        <v>274</v>
      </c>
      <c r="C190" s="135"/>
      <c r="D190" s="143">
        <v>92</v>
      </c>
      <c r="E190" s="144">
        <v>105.8</v>
      </c>
      <c r="F190" s="39">
        <f t="shared" si="5"/>
        <v>0</v>
      </c>
      <c r="H190" s="80" t="s">
        <v>763</v>
      </c>
    </row>
    <row r="191" spans="1:8" s="30" customFormat="1" x14ac:dyDescent="0.2">
      <c r="A191" s="37" t="s">
        <v>304</v>
      </c>
      <c r="B191" s="25" t="s">
        <v>275</v>
      </c>
      <c r="C191" s="135"/>
      <c r="D191" s="143">
        <v>92</v>
      </c>
      <c r="E191" s="144">
        <v>110.4</v>
      </c>
      <c r="F191" s="39">
        <f t="shared" si="5"/>
        <v>0</v>
      </c>
      <c r="H191" s="80" t="s">
        <v>763</v>
      </c>
    </row>
    <row r="192" spans="1:8" s="30" customFormat="1" x14ac:dyDescent="0.2">
      <c r="A192" s="37" t="s">
        <v>304</v>
      </c>
      <c r="B192" s="25" t="s">
        <v>608</v>
      </c>
      <c r="C192" s="135"/>
      <c r="D192" s="143">
        <v>89</v>
      </c>
      <c r="E192" s="144">
        <v>23.647199999999998</v>
      </c>
      <c r="F192" s="39">
        <f t="shared" si="5"/>
        <v>0</v>
      </c>
      <c r="H192" s="80" t="s">
        <v>609</v>
      </c>
    </row>
    <row r="193" spans="1:16" s="30" customFormat="1" x14ac:dyDescent="0.2">
      <c r="A193" s="37" t="s">
        <v>304</v>
      </c>
      <c r="B193" s="25" t="s">
        <v>276</v>
      </c>
      <c r="C193" s="135"/>
      <c r="D193" s="143">
        <v>89</v>
      </c>
      <c r="E193" s="144">
        <v>94.073000000000008</v>
      </c>
      <c r="F193" s="39">
        <f t="shared" si="5"/>
        <v>0</v>
      </c>
      <c r="H193" s="80" t="s">
        <v>763</v>
      </c>
    </row>
    <row r="194" spans="1:16" s="30" customFormat="1" x14ac:dyDescent="0.2">
      <c r="A194" s="37" t="s">
        <v>304</v>
      </c>
      <c r="B194" s="25" t="s">
        <v>277</v>
      </c>
      <c r="C194" s="135"/>
      <c r="D194" s="143">
        <v>97</v>
      </c>
      <c r="E194" s="144">
        <v>14.123199999999999</v>
      </c>
      <c r="F194" s="39">
        <f t="shared" si="5"/>
        <v>0</v>
      </c>
      <c r="H194" s="80" t="s">
        <v>613</v>
      </c>
    </row>
    <row r="195" spans="1:16" s="30" customFormat="1" x14ac:dyDescent="0.2">
      <c r="A195" s="37" t="s">
        <v>304</v>
      </c>
      <c r="B195" s="25" t="s">
        <v>610</v>
      </c>
      <c r="C195" s="135"/>
      <c r="D195" s="143">
        <v>97</v>
      </c>
      <c r="E195" s="144">
        <v>14.123199999999999</v>
      </c>
      <c r="F195" s="39">
        <f t="shared" si="5"/>
        <v>0</v>
      </c>
      <c r="H195" s="80" t="s">
        <v>613</v>
      </c>
    </row>
    <row r="196" spans="1:16" s="30" customFormat="1" x14ac:dyDescent="0.2">
      <c r="A196" s="37" t="s">
        <v>304</v>
      </c>
      <c r="B196" s="25" t="s">
        <v>611</v>
      </c>
      <c r="C196" s="135"/>
      <c r="D196" s="143">
        <v>97</v>
      </c>
      <c r="E196" s="144">
        <v>17.382400000000001</v>
      </c>
      <c r="F196" s="39">
        <f t="shared" si="5"/>
        <v>0</v>
      </c>
      <c r="H196" s="80" t="s">
        <v>614</v>
      </c>
    </row>
    <row r="197" spans="1:16" s="30" customFormat="1" x14ac:dyDescent="0.2">
      <c r="A197" s="37" t="s">
        <v>304</v>
      </c>
      <c r="B197" s="25" t="s">
        <v>612</v>
      </c>
      <c r="C197" s="135"/>
      <c r="D197" s="143">
        <v>93</v>
      </c>
      <c r="E197" s="144">
        <v>70.676479999999998</v>
      </c>
      <c r="F197" s="39">
        <f t="shared" si="5"/>
        <v>0</v>
      </c>
      <c r="H197" s="80" t="s">
        <v>615</v>
      </c>
    </row>
    <row r="198" spans="1:16" s="30" customFormat="1" x14ac:dyDescent="0.2">
      <c r="A198" s="37" t="s">
        <v>304</v>
      </c>
      <c r="B198" s="25" t="s">
        <v>279</v>
      </c>
      <c r="C198" s="135"/>
      <c r="D198" s="143">
        <v>88</v>
      </c>
      <c r="E198" s="144">
        <v>4.6639999999999997</v>
      </c>
      <c r="F198" s="39">
        <f t="shared" si="5"/>
        <v>0</v>
      </c>
      <c r="H198" s="80" t="s">
        <v>763</v>
      </c>
    </row>
    <row r="199" spans="1:16" s="30" customFormat="1" x14ac:dyDescent="0.2">
      <c r="A199" s="37" t="s">
        <v>304</v>
      </c>
      <c r="B199" s="25" t="s">
        <v>280</v>
      </c>
      <c r="C199" s="135"/>
      <c r="D199" s="143">
        <v>85</v>
      </c>
      <c r="E199" s="144">
        <v>10.71</v>
      </c>
      <c r="F199" s="39">
        <f t="shared" si="5"/>
        <v>0</v>
      </c>
      <c r="H199" s="80" t="s">
        <v>763</v>
      </c>
    </row>
    <row r="200" spans="1:16" x14ac:dyDescent="0.2">
      <c r="A200" s="37" t="s">
        <v>304</v>
      </c>
      <c r="B200" s="25" t="s">
        <v>281</v>
      </c>
      <c r="C200" s="135"/>
      <c r="D200" s="143">
        <v>67</v>
      </c>
      <c r="E200" s="144">
        <v>18.425000000000001</v>
      </c>
      <c r="F200" s="39">
        <f t="shared" si="5"/>
        <v>0</v>
      </c>
      <c r="G200" s="30"/>
      <c r="H200" s="80" t="s">
        <v>763</v>
      </c>
      <c r="I200" s="30"/>
      <c r="J200" s="30"/>
      <c r="K200" s="30"/>
      <c r="L200" s="30"/>
      <c r="M200" s="30"/>
      <c r="N200" s="30"/>
      <c r="O200" s="30"/>
      <c r="P200" s="30"/>
    </row>
    <row r="201" spans="1:16" s="30" customFormat="1" x14ac:dyDescent="0.2">
      <c r="A201" s="37" t="s">
        <v>304</v>
      </c>
      <c r="B201" s="25" t="s">
        <v>349</v>
      </c>
      <c r="C201" s="135"/>
      <c r="D201" s="143">
        <v>76</v>
      </c>
      <c r="E201" s="144">
        <v>17.2</v>
      </c>
      <c r="F201" s="39">
        <f t="shared" si="5"/>
        <v>0</v>
      </c>
      <c r="H201" s="80" t="s">
        <v>616</v>
      </c>
    </row>
    <row r="202" spans="1:16" s="30" customFormat="1" x14ac:dyDescent="0.2">
      <c r="A202" s="37" t="s">
        <v>304</v>
      </c>
      <c r="B202" s="25" t="s">
        <v>282</v>
      </c>
      <c r="C202" s="135"/>
      <c r="D202" s="143">
        <v>74</v>
      </c>
      <c r="E202" s="144">
        <v>6.66</v>
      </c>
      <c r="F202" s="39">
        <f t="shared" si="5"/>
        <v>0</v>
      </c>
      <c r="H202" s="80" t="s">
        <v>763</v>
      </c>
    </row>
    <row r="203" spans="1:16" s="30" customFormat="1" x14ac:dyDescent="0.2">
      <c r="A203" s="37" t="s">
        <v>304</v>
      </c>
      <c r="B203" s="25" t="s">
        <v>620</v>
      </c>
      <c r="C203" s="135"/>
      <c r="D203" s="143">
        <v>100</v>
      </c>
      <c r="E203" s="144">
        <v>0</v>
      </c>
      <c r="F203" s="39">
        <f t="shared" si="5"/>
        <v>0</v>
      </c>
      <c r="H203" s="80" t="s">
        <v>624</v>
      </c>
    </row>
    <row r="204" spans="1:16" s="30" customFormat="1" x14ac:dyDescent="0.2">
      <c r="A204" s="37" t="s">
        <v>304</v>
      </c>
      <c r="B204" s="25" t="s">
        <v>621</v>
      </c>
      <c r="C204" s="135"/>
      <c r="D204" s="143">
        <v>100</v>
      </c>
      <c r="E204" s="144">
        <v>0</v>
      </c>
      <c r="F204" s="39">
        <f t="shared" ref="F204:F213" si="6">C204*E204</f>
        <v>0</v>
      </c>
      <c r="H204" s="80" t="s">
        <v>625</v>
      </c>
    </row>
    <row r="205" spans="1:16" s="30" customFormat="1" x14ac:dyDescent="0.2">
      <c r="A205" s="37" t="s">
        <v>304</v>
      </c>
      <c r="B205" s="25" t="s">
        <v>622</v>
      </c>
      <c r="C205" s="135"/>
      <c r="D205" s="143">
        <v>97</v>
      </c>
      <c r="E205" s="144">
        <v>0</v>
      </c>
      <c r="F205" s="39">
        <f t="shared" si="6"/>
        <v>0</v>
      </c>
      <c r="H205" s="80" t="s">
        <v>626</v>
      </c>
    </row>
    <row r="206" spans="1:16" s="30" customFormat="1" x14ac:dyDescent="0.2">
      <c r="A206" s="37" t="s">
        <v>304</v>
      </c>
      <c r="B206" s="25" t="s">
        <v>623</v>
      </c>
      <c r="C206" s="135"/>
      <c r="D206" s="143">
        <v>99</v>
      </c>
      <c r="E206" s="144">
        <v>0</v>
      </c>
      <c r="F206" s="39">
        <f t="shared" si="6"/>
        <v>0</v>
      </c>
      <c r="H206" s="80" t="s">
        <v>627</v>
      </c>
    </row>
    <row r="207" spans="1:16" s="30" customFormat="1" x14ac:dyDescent="0.2">
      <c r="A207" s="37" t="s">
        <v>304</v>
      </c>
      <c r="B207" s="25" t="s">
        <v>285</v>
      </c>
      <c r="C207" s="135"/>
      <c r="D207" s="143">
        <v>96</v>
      </c>
      <c r="E207" s="144">
        <v>39</v>
      </c>
      <c r="F207" s="39">
        <f t="shared" si="6"/>
        <v>0</v>
      </c>
      <c r="H207" s="80" t="s">
        <v>628</v>
      </c>
    </row>
    <row r="208" spans="1:16" s="30" customFormat="1" x14ac:dyDescent="0.2">
      <c r="A208" s="37" t="s">
        <v>304</v>
      </c>
      <c r="B208" s="25" t="s">
        <v>286</v>
      </c>
      <c r="C208" s="135"/>
      <c r="D208" s="143">
        <v>89</v>
      </c>
      <c r="E208" s="144">
        <v>12.6</v>
      </c>
      <c r="F208" s="39">
        <f t="shared" si="6"/>
        <v>0</v>
      </c>
      <c r="H208" s="80" t="s">
        <v>588</v>
      </c>
    </row>
    <row r="209" spans="1:8" s="30" customFormat="1" x14ac:dyDescent="0.2">
      <c r="A209" s="37" t="s">
        <v>304</v>
      </c>
      <c r="B209" s="25" t="s">
        <v>589</v>
      </c>
      <c r="C209" s="135"/>
      <c r="D209" s="143">
        <v>18</v>
      </c>
      <c r="E209" s="144">
        <v>1.6</v>
      </c>
      <c r="F209" s="39">
        <f t="shared" si="6"/>
        <v>0</v>
      </c>
      <c r="H209" s="80" t="s">
        <v>590</v>
      </c>
    </row>
    <row r="210" spans="1:8" s="30" customFormat="1" x14ac:dyDescent="0.2">
      <c r="A210" s="37" t="s">
        <v>304</v>
      </c>
      <c r="B210" s="25" t="s">
        <v>287</v>
      </c>
      <c r="C210" s="135"/>
      <c r="D210" s="143">
        <v>90</v>
      </c>
      <c r="E210" s="144">
        <v>36.72</v>
      </c>
      <c r="F210" s="39">
        <f t="shared" si="6"/>
        <v>0</v>
      </c>
      <c r="H210" s="80" t="s">
        <v>763</v>
      </c>
    </row>
    <row r="211" spans="1:8" s="30" customFormat="1" x14ac:dyDescent="0.2">
      <c r="A211" s="37" t="s">
        <v>304</v>
      </c>
      <c r="B211" s="25" t="s">
        <v>290</v>
      </c>
      <c r="C211" s="135"/>
      <c r="D211" s="143">
        <v>20</v>
      </c>
      <c r="E211" s="144">
        <v>2.34</v>
      </c>
      <c r="F211" s="39">
        <f t="shared" si="6"/>
        <v>0</v>
      </c>
      <c r="H211" s="80" t="s">
        <v>763</v>
      </c>
    </row>
    <row r="212" spans="1:8" s="30" customFormat="1" x14ac:dyDescent="0.2">
      <c r="A212" s="37" t="s">
        <v>304</v>
      </c>
      <c r="B212" s="25" t="s">
        <v>300</v>
      </c>
      <c r="C212" s="135"/>
      <c r="D212" s="143">
        <v>99</v>
      </c>
      <c r="E212" s="144">
        <v>456.44480000000004</v>
      </c>
      <c r="F212" s="39">
        <f t="shared" si="6"/>
        <v>0</v>
      </c>
      <c r="H212" s="80" t="s">
        <v>629</v>
      </c>
    </row>
    <row r="213" spans="1:8" s="30" customFormat="1" x14ac:dyDescent="0.2">
      <c r="A213" s="37" t="s">
        <v>304</v>
      </c>
      <c r="B213" s="25" t="s">
        <v>630</v>
      </c>
      <c r="C213" s="135"/>
      <c r="D213" s="143">
        <v>68</v>
      </c>
      <c r="E213" s="144">
        <v>69.210239999999999</v>
      </c>
      <c r="F213" s="39">
        <f t="shared" si="6"/>
        <v>0</v>
      </c>
      <c r="H213" s="80" t="s">
        <v>631</v>
      </c>
    </row>
    <row r="214" spans="1:8" s="30" customFormat="1" ht="12" x14ac:dyDescent="0.2">
      <c r="A214" s="40"/>
      <c r="B214" s="38"/>
      <c r="C214" s="81"/>
      <c r="D214" s="81"/>
    </row>
    <row r="215" spans="1:8" s="30" customFormat="1" thickBot="1" x14ac:dyDescent="0.25">
      <c r="A215" s="40"/>
      <c r="B215" s="38"/>
    </row>
    <row r="216" spans="1:8" s="30" customFormat="1" thickBot="1" x14ac:dyDescent="0.25">
      <c r="A216" s="40"/>
      <c r="B216" s="38"/>
      <c r="E216" s="82" t="s">
        <v>256</v>
      </c>
      <c r="F216" s="83">
        <f>SUM(F6:F15,F21:F30,F34:F213)</f>
        <v>0</v>
      </c>
    </row>
    <row r="217" spans="1:8" s="30" customFormat="1" ht="12" x14ac:dyDescent="0.2">
      <c r="A217" s="40"/>
      <c r="B217" s="38"/>
    </row>
  </sheetData>
  <sheetProtection algorithmName="SHA-512" hashValue="2yPiY+cyI/3B8MhLYlbyZbbQoZBr5A2nCjUaXDFkh/9xb54ouh8nMTReE6+wMefcjoHeARQqjSmrVhdkttDn2w==" saltValue="M+w1cCklZ2DHklc2xJu4LA==" spinCount="100000" sheet="1" objects="1" scenarios="1"/>
  <sortState ref="A109:Q197">
    <sortCondition ref="B109:B197"/>
  </sortState>
  <mergeCells count="5">
    <mergeCell ref="H32:P32"/>
    <mergeCell ref="H17:P17"/>
    <mergeCell ref="H4:P5"/>
    <mergeCell ref="H7:L8"/>
    <mergeCell ref="H21:L22"/>
  </mergeCells>
  <hyperlinks>
    <hyperlink ref="H2" location="'Bilan apparent'!A1" display="Onglet Bilan apparent"/>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43"/>
  <sheetViews>
    <sheetView zoomScaleNormal="100" workbookViewId="0">
      <selection activeCell="F25" sqref="F25"/>
    </sheetView>
  </sheetViews>
  <sheetFormatPr baseColWidth="10" defaultRowHeight="12.75" x14ac:dyDescent="0.2"/>
  <cols>
    <col min="1" max="1" width="13.7109375" style="25" customWidth="1"/>
    <col min="2" max="2" width="52.140625" style="25" customWidth="1"/>
    <col min="3" max="5" width="20.7109375" style="25" customWidth="1"/>
    <col min="6" max="6" width="14.85546875" style="25" customWidth="1"/>
    <col min="7" max="16384" width="11.42578125" style="25"/>
  </cols>
  <sheetData>
    <row r="2" spans="1:16" ht="15.75" x14ac:dyDescent="0.25">
      <c r="A2" s="22" t="s">
        <v>348</v>
      </c>
      <c r="B2" s="23"/>
      <c r="C2" s="23"/>
      <c r="D2" s="23"/>
      <c r="E2" s="23"/>
      <c r="F2" s="23"/>
      <c r="G2" s="23"/>
      <c r="H2" s="24" t="s">
        <v>249</v>
      </c>
    </row>
    <row r="3" spans="1:16" s="30" customFormat="1" ht="12" x14ac:dyDescent="0.2"/>
    <row r="4" spans="1:16" s="30" customFormat="1" ht="24" x14ac:dyDescent="0.2">
      <c r="A4" s="27" t="s">
        <v>351</v>
      </c>
      <c r="B4" s="27" t="s">
        <v>350</v>
      </c>
      <c r="C4" s="28" t="s">
        <v>305</v>
      </c>
      <c r="D4" s="28" t="s">
        <v>347</v>
      </c>
      <c r="E4" s="28" t="s">
        <v>209</v>
      </c>
      <c r="F4" s="29" t="s">
        <v>831</v>
      </c>
      <c r="H4" s="169"/>
      <c r="I4" s="169"/>
      <c r="J4" s="169"/>
      <c r="K4" s="169"/>
      <c r="L4" s="169"/>
      <c r="M4" s="169"/>
      <c r="N4" s="169"/>
      <c r="O4" s="169"/>
      <c r="P4" s="169"/>
    </row>
    <row r="5" spans="1:16" s="30" customFormat="1" ht="12" x14ac:dyDescent="0.2">
      <c r="A5" s="30" t="s">
        <v>55</v>
      </c>
      <c r="B5" s="30" t="s">
        <v>306</v>
      </c>
      <c r="C5" s="142"/>
      <c r="D5" s="141">
        <v>380</v>
      </c>
      <c r="E5" s="138">
        <v>24</v>
      </c>
      <c r="F5" s="39">
        <f>C5*D5/10^3*E5</f>
        <v>0</v>
      </c>
    </row>
    <row r="6" spans="1:16" s="30" customFormat="1" ht="12" x14ac:dyDescent="0.2">
      <c r="A6" s="30" t="s">
        <v>55</v>
      </c>
      <c r="B6" s="30" t="s">
        <v>307</v>
      </c>
      <c r="C6" s="142"/>
      <c r="D6" s="141">
        <v>680</v>
      </c>
      <c r="E6" s="138">
        <v>24</v>
      </c>
      <c r="F6" s="39">
        <f t="shared" ref="F6:F54" si="0">C6*D6/10^3*E6</f>
        <v>0</v>
      </c>
    </row>
    <row r="7" spans="1:16" s="30" customFormat="1" ht="12" x14ac:dyDescent="0.2">
      <c r="A7" s="30" t="s">
        <v>55</v>
      </c>
      <c r="B7" s="30" t="s">
        <v>308</v>
      </c>
      <c r="C7" s="142"/>
      <c r="D7" s="141">
        <v>550</v>
      </c>
      <c r="E7" s="138">
        <v>24</v>
      </c>
      <c r="F7" s="39">
        <f t="shared" si="0"/>
        <v>0</v>
      </c>
    </row>
    <row r="8" spans="1:16" s="30" customFormat="1" ht="12" x14ac:dyDescent="0.2">
      <c r="A8" s="30" t="s">
        <v>55</v>
      </c>
      <c r="B8" s="30" t="s">
        <v>309</v>
      </c>
      <c r="C8" s="142"/>
      <c r="D8" s="141">
        <v>640</v>
      </c>
      <c r="E8" s="138">
        <v>24</v>
      </c>
      <c r="F8" s="39">
        <f t="shared" si="0"/>
        <v>0</v>
      </c>
    </row>
    <row r="9" spans="1:16" s="30" customFormat="1" ht="12" x14ac:dyDescent="0.2">
      <c r="A9" s="30" t="s">
        <v>55</v>
      </c>
      <c r="B9" s="30" t="s">
        <v>310</v>
      </c>
      <c r="C9" s="142"/>
      <c r="D9" s="141">
        <v>400</v>
      </c>
      <c r="E9" s="138">
        <v>24</v>
      </c>
      <c r="F9" s="39">
        <f t="shared" si="0"/>
        <v>0</v>
      </c>
    </row>
    <row r="10" spans="1:16" s="30" customFormat="1" ht="12" x14ac:dyDescent="0.2">
      <c r="A10" s="30" t="s">
        <v>55</v>
      </c>
      <c r="B10" s="30" t="s">
        <v>311</v>
      </c>
      <c r="C10" s="142"/>
      <c r="D10" s="141">
        <v>800</v>
      </c>
      <c r="E10" s="138">
        <v>24</v>
      </c>
      <c r="F10" s="39">
        <f t="shared" si="0"/>
        <v>0</v>
      </c>
    </row>
    <row r="11" spans="1:16" s="30" customFormat="1" ht="12" x14ac:dyDescent="0.2">
      <c r="A11" s="30" t="s">
        <v>55</v>
      </c>
      <c r="B11" s="30" t="s">
        <v>312</v>
      </c>
      <c r="C11" s="142"/>
      <c r="D11" s="141">
        <v>660</v>
      </c>
      <c r="E11" s="138">
        <v>24</v>
      </c>
      <c r="F11" s="39">
        <f t="shared" si="0"/>
        <v>0</v>
      </c>
    </row>
    <row r="12" spans="1:16" s="30" customFormat="1" ht="12" x14ac:dyDescent="0.2">
      <c r="A12" s="30" t="s">
        <v>55</v>
      </c>
      <c r="B12" s="30" t="s">
        <v>239</v>
      </c>
      <c r="C12" s="142"/>
      <c r="D12" s="141">
        <v>660</v>
      </c>
      <c r="E12" s="138">
        <v>24</v>
      </c>
      <c r="F12" s="39">
        <f t="shared" si="0"/>
        <v>0</v>
      </c>
    </row>
    <row r="13" spans="1:16" s="30" customFormat="1" ht="12" x14ac:dyDescent="0.2">
      <c r="A13" s="30" t="s">
        <v>55</v>
      </c>
      <c r="B13" s="30" t="s">
        <v>56</v>
      </c>
      <c r="C13" s="142"/>
      <c r="D13" s="141">
        <v>625</v>
      </c>
      <c r="E13" s="138">
        <v>24</v>
      </c>
      <c r="F13" s="39">
        <f t="shared" si="0"/>
        <v>0</v>
      </c>
    </row>
    <row r="14" spans="1:16" s="30" customFormat="1" ht="12" x14ac:dyDescent="0.2">
      <c r="A14" s="30" t="s">
        <v>55</v>
      </c>
      <c r="B14" s="30" t="s">
        <v>313</v>
      </c>
      <c r="C14" s="142"/>
      <c r="D14" s="141">
        <v>50</v>
      </c>
      <c r="E14" s="138">
        <v>24</v>
      </c>
      <c r="F14" s="39">
        <f t="shared" si="0"/>
        <v>0</v>
      </c>
    </row>
    <row r="15" spans="1:16" s="30" customFormat="1" ht="12" x14ac:dyDescent="0.2">
      <c r="A15" s="30" t="s">
        <v>55</v>
      </c>
      <c r="B15" s="30" t="s">
        <v>314</v>
      </c>
      <c r="C15" s="142"/>
      <c r="D15" s="141">
        <v>200</v>
      </c>
      <c r="E15" s="138">
        <v>24</v>
      </c>
      <c r="F15" s="39">
        <f t="shared" si="0"/>
        <v>0</v>
      </c>
    </row>
    <row r="16" spans="1:16" s="30" customFormat="1" ht="12" x14ac:dyDescent="0.2">
      <c r="A16" s="30" t="s">
        <v>55</v>
      </c>
      <c r="B16" s="30" t="s">
        <v>315</v>
      </c>
      <c r="C16" s="142"/>
      <c r="D16" s="141">
        <v>700</v>
      </c>
      <c r="E16" s="138">
        <v>24</v>
      </c>
      <c r="F16" s="39">
        <f t="shared" si="0"/>
        <v>0</v>
      </c>
    </row>
    <row r="17" spans="1:6" s="30" customFormat="1" ht="12" x14ac:dyDescent="0.2">
      <c r="A17" s="30" t="s">
        <v>316</v>
      </c>
      <c r="B17" s="30" t="s">
        <v>317</v>
      </c>
      <c r="C17" s="142"/>
      <c r="D17" s="141">
        <v>300</v>
      </c>
      <c r="E17" s="138">
        <v>26</v>
      </c>
      <c r="F17" s="39">
        <f t="shared" si="0"/>
        <v>0</v>
      </c>
    </row>
    <row r="18" spans="1:6" s="30" customFormat="1" ht="12" x14ac:dyDescent="0.2">
      <c r="A18" s="30" t="s">
        <v>57</v>
      </c>
      <c r="B18" s="30" t="s">
        <v>318</v>
      </c>
      <c r="C18" s="142"/>
      <c r="D18" s="141">
        <v>15</v>
      </c>
      <c r="E18" s="138">
        <v>28.5</v>
      </c>
      <c r="F18" s="39">
        <f t="shared" si="0"/>
        <v>0</v>
      </c>
    </row>
    <row r="19" spans="1:6" s="30" customFormat="1" ht="12" x14ac:dyDescent="0.2">
      <c r="A19" s="30" t="s">
        <v>57</v>
      </c>
      <c r="B19" s="30" t="s">
        <v>58</v>
      </c>
      <c r="C19" s="142"/>
      <c r="D19" s="141">
        <v>40</v>
      </c>
      <c r="E19" s="138">
        <v>24</v>
      </c>
      <c r="F19" s="39">
        <f t="shared" si="0"/>
        <v>0</v>
      </c>
    </row>
    <row r="20" spans="1:6" s="30" customFormat="1" ht="12" x14ac:dyDescent="0.2">
      <c r="A20" s="30" t="s">
        <v>57</v>
      </c>
      <c r="B20" s="30" t="s">
        <v>240</v>
      </c>
      <c r="C20" s="142"/>
      <c r="D20" s="141">
        <v>70</v>
      </c>
      <c r="E20" s="138">
        <v>28.5</v>
      </c>
      <c r="F20" s="39">
        <f t="shared" si="0"/>
        <v>0</v>
      </c>
    </row>
    <row r="21" spans="1:6" s="30" customFormat="1" ht="12" x14ac:dyDescent="0.2">
      <c r="A21" s="30" t="s">
        <v>57</v>
      </c>
      <c r="B21" s="30" t="s">
        <v>319</v>
      </c>
      <c r="C21" s="142"/>
      <c r="D21" s="141">
        <v>100</v>
      </c>
      <c r="E21" s="138">
        <v>28.5</v>
      </c>
      <c r="F21" s="39">
        <f t="shared" si="0"/>
        <v>0</v>
      </c>
    </row>
    <row r="22" spans="1:6" s="30" customFormat="1" ht="12" x14ac:dyDescent="0.2">
      <c r="A22" s="30" t="s">
        <v>57</v>
      </c>
      <c r="B22" s="30" t="s">
        <v>320</v>
      </c>
      <c r="C22" s="142"/>
      <c r="D22" s="141">
        <v>80</v>
      </c>
      <c r="E22" s="138">
        <v>28.5</v>
      </c>
      <c r="F22" s="39">
        <f t="shared" si="0"/>
        <v>0</v>
      </c>
    </row>
    <row r="23" spans="1:6" s="30" customFormat="1" ht="12" x14ac:dyDescent="0.2">
      <c r="A23" s="30" t="s">
        <v>59</v>
      </c>
      <c r="B23" s="30" t="s">
        <v>321</v>
      </c>
      <c r="C23" s="142"/>
      <c r="D23" s="141">
        <v>60</v>
      </c>
      <c r="E23" s="138">
        <v>22</v>
      </c>
      <c r="F23" s="39">
        <f t="shared" si="0"/>
        <v>0</v>
      </c>
    </row>
    <row r="24" spans="1:6" s="30" customFormat="1" ht="12" x14ac:dyDescent="0.2">
      <c r="A24" s="30" t="s">
        <v>59</v>
      </c>
      <c r="B24" s="30" t="s">
        <v>322</v>
      </c>
      <c r="C24" s="142"/>
      <c r="D24" s="141">
        <v>12</v>
      </c>
      <c r="E24" s="138">
        <v>30.5</v>
      </c>
      <c r="F24" s="39">
        <f t="shared" si="0"/>
        <v>0</v>
      </c>
    </row>
    <row r="25" spans="1:6" s="30" customFormat="1" ht="12" x14ac:dyDescent="0.2">
      <c r="A25" s="30" t="s">
        <v>60</v>
      </c>
      <c r="B25" s="30" t="s">
        <v>323</v>
      </c>
      <c r="C25" s="142"/>
      <c r="D25" s="141">
        <v>700</v>
      </c>
      <c r="E25" s="138">
        <v>24</v>
      </c>
      <c r="F25" s="39">
        <f t="shared" si="0"/>
        <v>0</v>
      </c>
    </row>
    <row r="26" spans="1:6" s="30" customFormat="1" ht="12" x14ac:dyDescent="0.2">
      <c r="A26" s="30" t="s">
        <v>324</v>
      </c>
      <c r="B26" s="30" t="s">
        <v>61</v>
      </c>
      <c r="C26" s="142"/>
      <c r="D26" s="141">
        <v>0.06</v>
      </c>
      <c r="E26" s="138">
        <v>40.6</v>
      </c>
      <c r="F26" s="39">
        <f t="shared" si="0"/>
        <v>0</v>
      </c>
    </row>
    <row r="27" spans="1:6" s="30" customFormat="1" ht="12" x14ac:dyDescent="0.2">
      <c r="A27" s="30" t="s">
        <v>324</v>
      </c>
      <c r="B27" s="30" t="s">
        <v>325</v>
      </c>
      <c r="C27" s="142"/>
      <c r="D27" s="141">
        <v>0.15</v>
      </c>
      <c r="E27" s="138">
        <v>30.5</v>
      </c>
      <c r="F27" s="39">
        <f t="shared" si="0"/>
        <v>0</v>
      </c>
    </row>
    <row r="28" spans="1:6" s="30" customFormat="1" ht="12" x14ac:dyDescent="0.2">
      <c r="A28" s="30" t="s">
        <v>324</v>
      </c>
      <c r="B28" s="30" t="s">
        <v>62</v>
      </c>
      <c r="C28" s="142"/>
      <c r="D28" s="141">
        <v>3.8</v>
      </c>
      <c r="E28" s="138">
        <v>30.5</v>
      </c>
      <c r="F28" s="39">
        <f t="shared" si="0"/>
        <v>0</v>
      </c>
    </row>
    <row r="29" spans="1:6" s="30" customFormat="1" ht="12" x14ac:dyDescent="0.2">
      <c r="A29" s="30" t="s">
        <v>324</v>
      </c>
      <c r="B29" s="30" t="s">
        <v>326</v>
      </c>
      <c r="C29" s="142"/>
      <c r="D29" s="141">
        <v>7.4</v>
      </c>
      <c r="E29" s="138">
        <v>37.6</v>
      </c>
      <c r="F29" s="39">
        <f t="shared" si="0"/>
        <v>0</v>
      </c>
    </row>
    <row r="30" spans="1:6" s="30" customFormat="1" ht="12" x14ac:dyDescent="0.2">
      <c r="A30" s="30" t="s">
        <v>324</v>
      </c>
      <c r="B30" s="30" t="s">
        <v>63</v>
      </c>
      <c r="C30" s="142"/>
      <c r="D30" s="141">
        <v>5.5</v>
      </c>
      <c r="E30" s="138">
        <v>35.6</v>
      </c>
      <c r="F30" s="39">
        <f t="shared" si="0"/>
        <v>0</v>
      </c>
    </row>
    <row r="31" spans="1:6" s="30" customFormat="1" ht="12" x14ac:dyDescent="0.2">
      <c r="A31" s="30" t="s">
        <v>324</v>
      </c>
      <c r="B31" s="30" t="s">
        <v>64</v>
      </c>
      <c r="C31" s="142"/>
      <c r="D31" s="141">
        <v>0.1</v>
      </c>
      <c r="E31" s="138">
        <v>28</v>
      </c>
      <c r="F31" s="39">
        <f t="shared" si="0"/>
        <v>0</v>
      </c>
    </row>
    <row r="32" spans="1:6" s="30" customFormat="1" ht="12" x14ac:dyDescent="0.2">
      <c r="A32" s="30" t="s">
        <v>324</v>
      </c>
      <c r="B32" s="30" t="s">
        <v>65</v>
      </c>
      <c r="C32" s="142"/>
      <c r="D32" s="141">
        <v>1.5</v>
      </c>
      <c r="E32" s="138">
        <v>28</v>
      </c>
      <c r="F32" s="39">
        <f t="shared" si="0"/>
        <v>0</v>
      </c>
    </row>
    <row r="33" spans="1:6" s="30" customFormat="1" ht="12" x14ac:dyDescent="0.2">
      <c r="A33" s="30" t="s">
        <v>324</v>
      </c>
      <c r="B33" s="30" t="s">
        <v>327</v>
      </c>
      <c r="C33" s="142"/>
      <c r="D33" s="141">
        <v>0.05</v>
      </c>
      <c r="E33" s="138">
        <v>37.6</v>
      </c>
      <c r="F33" s="39">
        <f t="shared" si="0"/>
        <v>0</v>
      </c>
    </row>
    <row r="34" spans="1:6" s="30" customFormat="1" ht="12" x14ac:dyDescent="0.2">
      <c r="A34" s="30" t="s">
        <v>324</v>
      </c>
      <c r="B34" s="30" t="s">
        <v>328</v>
      </c>
      <c r="C34" s="142"/>
      <c r="D34" s="141">
        <v>2.15</v>
      </c>
      <c r="E34" s="138">
        <v>29.6</v>
      </c>
      <c r="F34" s="39">
        <f t="shared" si="0"/>
        <v>0</v>
      </c>
    </row>
    <row r="35" spans="1:6" s="30" customFormat="1" ht="12" x14ac:dyDescent="0.2">
      <c r="A35" s="30" t="s">
        <v>324</v>
      </c>
      <c r="B35" s="30" t="s">
        <v>329</v>
      </c>
      <c r="C35" s="142"/>
      <c r="D35" s="141">
        <v>1.86</v>
      </c>
      <c r="E35" s="138">
        <v>26.5</v>
      </c>
      <c r="F35" s="39">
        <f t="shared" si="0"/>
        <v>0</v>
      </c>
    </row>
    <row r="36" spans="1:6" s="30" customFormat="1" ht="12" x14ac:dyDescent="0.2">
      <c r="A36" s="30" t="s">
        <v>324</v>
      </c>
      <c r="B36" s="30" t="s">
        <v>330</v>
      </c>
      <c r="C36" s="142"/>
      <c r="D36" s="141">
        <v>1.2</v>
      </c>
      <c r="E36" s="138">
        <v>32</v>
      </c>
      <c r="F36" s="39">
        <f t="shared" si="0"/>
        <v>0</v>
      </c>
    </row>
    <row r="37" spans="1:6" s="30" customFormat="1" ht="12" x14ac:dyDescent="0.2">
      <c r="A37" s="30" t="s">
        <v>324</v>
      </c>
      <c r="B37" s="30" t="s">
        <v>331</v>
      </c>
      <c r="C37" s="142"/>
      <c r="D37" s="141">
        <v>2.13</v>
      </c>
      <c r="E37" s="138">
        <v>32</v>
      </c>
      <c r="F37" s="39">
        <f t="shared" si="0"/>
        <v>0</v>
      </c>
    </row>
    <row r="38" spans="1:6" s="30" customFormat="1" ht="12" x14ac:dyDescent="0.2">
      <c r="A38" s="30" t="s">
        <v>324</v>
      </c>
      <c r="B38" s="30" t="s">
        <v>332</v>
      </c>
      <c r="C38" s="142"/>
      <c r="D38" s="141">
        <v>1.41</v>
      </c>
      <c r="E38" s="138">
        <v>32</v>
      </c>
      <c r="F38" s="39">
        <f t="shared" si="0"/>
        <v>0</v>
      </c>
    </row>
    <row r="39" spans="1:6" s="30" customFormat="1" ht="12" x14ac:dyDescent="0.2">
      <c r="A39" s="30" t="s">
        <v>324</v>
      </c>
      <c r="B39" s="30" t="s">
        <v>66</v>
      </c>
      <c r="C39" s="142"/>
      <c r="D39" s="141">
        <v>1.4</v>
      </c>
      <c r="E39" s="138">
        <v>32</v>
      </c>
      <c r="F39" s="39">
        <f t="shared" si="0"/>
        <v>0</v>
      </c>
    </row>
    <row r="40" spans="1:6" s="30" customFormat="1" ht="12" x14ac:dyDescent="0.2">
      <c r="A40" s="30" t="s">
        <v>324</v>
      </c>
      <c r="B40" s="30" t="s">
        <v>67</v>
      </c>
      <c r="C40" s="142"/>
      <c r="D40" s="141">
        <v>1.4</v>
      </c>
      <c r="E40" s="138">
        <v>29.6</v>
      </c>
      <c r="F40" s="39">
        <f t="shared" si="0"/>
        <v>0</v>
      </c>
    </row>
    <row r="41" spans="1:6" s="30" customFormat="1" ht="12" x14ac:dyDescent="0.2">
      <c r="A41" s="30" t="s">
        <v>324</v>
      </c>
      <c r="B41" s="30" t="s">
        <v>333</v>
      </c>
      <c r="C41" s="142"/>
      <c r="D41" s="141">
        <v>1.4</v>
      </c>
      <c r="E41" s="138">
        <v>32</v>
      </c>
      <c r="F41" s="39">
        <f t="shared" si="0"/>
        <v>0</v>
      </c>
    </row>
    <row r="42" spans="1:6" s="30" customFormat="1" ht="12" x14ac:dyDescent="0.2">
      <c r="A42" s="30" t="s">
        <v>324</v>
      </c>
      <c r="B42" s="30" t="s">
        <v>334</v>
      </c>
      <c r="C42" s="142"/>
      <c r="D42" s="141">
        <v>0.05</v>
      </c>
      <c r="E42" s="138">
        <v>22.4</v>
      </c>
      <c r="F42" s="39">
        <f t="shared" si="0"/>
        <v>0</v>
      </c>
    </row>
    <row r="43" spans="1:6" s="30" customFormat="1" ht="12" x14ac:dyDescent="0.2">
      <c r="A43" s="30" t="s">
        <v>324</v>
      </c>
      <c r="B43" s="30" t="s">
        <v>335</v>
      </c>
      <c r="C43" s="142"/>
      <c r="D43" s="141">
        <v>7.4999999999999997E-2</v>
      </c>
      <c r="E43" s="138">
        <v>21.3</v>
      </c>
      <c r="F43" s="39">
        <f t="shared" si="0"/>
        <v>0</v>
      </c>
    </row>
    <row r="44" spans="1:6" s="30" customFormat="1" ht="12" x14ac:dyDescent="0.2">
      <c r="A44" s="30" t="s">
        <v>324</v>
      </c>
      <c r="B44" s="30" t="s">
        <v>336</v>
      </c>
      <c r="C44" s="142"/>
      <c r="D44" s="141">
        <v>7.4999999999999997E-2</v>
      </c>
      <c r="E44" s="138">
        <v>21</v>
      </c>
      <c r="F44" s="39">
        <f t="shared" si="0"/>
        <v>0</v>
      </c>
    </row>
    <row r="45" spans="1:6" s="30" customFormat="1" ht="12" x14ac:dyDescent="0.2">
      <c r="A45" s="30" t="s">
        <v>324</v>
      </c>
      <c r="B45" s="30" t="s">
        <v>337</v>
      </c>
      <c r="C45" s="142"/>
      <c r="D45" s="141">
        <v>0.06</v>
      </c>
      <c r="E45" s="138">
        <v>19.2</v>
      </c>
      <c r="F45" s="39">
        <f t="shared" si="0"/>
        <v>0</v>
      </c>
    </row>
    <row r="46" spans="1:6" s="30" customFormat="1" ht="12" x14ac:dyDescent="0.2">
      <c r="A46" s="30" t="s">
        <v>324</v>
      </c>
      <c r="B46" s="30" t="s">
        <v>338</v>
      </c>
      <c r="C46" s="142"/>
      <c r="D46" s="141">
        <v>0.1</v>
      </c>
      <c r="E46" s="138">
        <v>22.2</v>
      </c>
      <c r="F46" s="39">
        <f t="shared" si="0"/>
        <v>0</v>
      </c>
    </row>
    <row r="47" spans="1:6" s="30" customFormat="1" ht="12" x14ac:dyDescent="0.2">
      <c r="A47" s="30" t="s">
        <v>339</v>
      </c>
      <c r="B47" s="30" t="s">
        <v>340</v>
      </c>
      <c r="C47" s="142"/>
      <c r="D47" s="141">
        <v>100</v>
      </c>
      <c r="E47" s="138">
        <v>24</v>
      </c>
      <c r="F47" s="39">
        <f t="shared" si="0"/>
        <v>0</v>
      </c>
    </row>
    <row r="48" spans="1:6" s="30" customFormat="1" ht="12" x14ac:dyDescent="0.2">
      <c r="A48" s="30" t="s">
        <v>339</v>
      </c>
      <c r="B48" s="30" t="s">
        <v>341</v>
      </c>
      <c r="C48" s="142"/>
      <c r="D48" s="141">
        <v>15</v>
      </c>
      <c r="E48" s="138">
        <v>24</v>
      </c>
      <c r="F48" s="39">
        <f t="shared" si="0"/>
        <v>0</v>
      </c>
    </row>
    <row r="49" spans="1:6" s="30" customFormat="1" ht="12" x14ac:dyDescent="0.2">
      <c r="A49" s="30" t="s">
        <v>339</v>
      </c>
      <c r="B49" s="30" t="s">
        <v>342</v>
      </c>
      <c r="C49" s="142"/>
      <c r="D49" s="141">
        <v>110</v>
      </c>
      <c r="E49" s="138">
        <v>24</v>
      </c>
      <c r="F49" s="39">
        <f t="shared" si="0"/>
        <v>0</v>
      </c>
    </row>
    <row r="50" spans="1:6" s="30" customFormat="1" ht="12" x14ac:dyDescent="0.2">
      <c r="A50" s="30" t="s">
        <v>339</v>
      </c>
      <c r="B50" s="30" t="s">
        <v>343</v>
      </c>
      <c r="C50" s="142"/>
      <c r="D50" s="141">
        <v>220</v>
      </c>
      <c r="E50" s="138">
        <v>24</v>
      </c>
      <c r="F50" s="39">
        <f t="shared" si="0"/>
        <v>0</v>
      </c>
    </row>
    <row r="51" spans="1:6" s="30" customFormat="1" ht="12" x14ac:dyDescent="0.2">
      <c r="A51" s="30" t="s">
        <v>339</v>
      </c>
      <c r="B51" s="30" t="s">
        <v>344</v>
      </c>
      <c r="C51" s="142"/>
      <c r="D51" s="141">
        <v>120</v>
      </c>
      <c r="E51" s="138">
        <v>24</v>
      </c>
      <c r="F51" s="39">
        <f t="shared" si="0"/>
        <v>0</v>
      </c>
    </row>
    <row r="52" spans="1:6" s="30" customFormat="1" ht="12" x14ac:dyDescent="0.2">
      <c r="A52" s="30" t="s">
        <v>339</v>
      </c>
      <c r="B52" s="30" t="s">
        <v>345</v>
      </c>
      <c r="C52" s="142"/>
      <c r="D52" s="141">
        <v>370</v>
      </c>
      <c r="E52" s="138">
        <v>24</v>
      </c>
      <c r="F52" s="39">
        <f t="shared" si="0"/>
        <v>0</v>
      </c>
    </row>
    <row r="53" spans="1:6" s="30" customFormat="1" ht="12" x14ac:dyDescent="0.2">
      <c r="A53" s="30" t="s">
        <v>68</v>
      </c>
      <c r="B53" s="30" t="s">
        <v>346</v>
      </c>
      <c r="C53" s="142"/>
      <c r="D53" s="141">
        <v>1.2</v>
      </c>
      <c r="E53" s="138">
        <v>32</v>
      </c>
      <c r="F53" s="39">
        <f t="shared" si="0"/>
        <v>0</v>
      </c>
    </row>
    <row r="54" spans="1:6" s="30" customFormat="1" ht="12" x14ac:dyDescent="0.2">
      <c r="A54" s="30" t="s">
        <v>68</v>
      </c>
      <c r="B54" s="30" t="s">
        <v>68</v>
      </c>
      <c r="C54" s="142"/>
      <c r="D54" s="141">
        <v>1.2</v>
      </c>
      <c r="E54" s="138">
        <v>32</v>
      </c>
      <c r="F54" s="39">
        <f t="shared" si="0"/>
        <v>0</v>
      </c>
    </row>
    <row r="55" spans="1:6" s="30" customFormat="1" thickBot="1" x14ac:dyDescent="0.25">
      <c r="B55" s="40"/>
    </row>
    <row r="56" spans="1:6" s="30" customFormat="1" thickBot="1" x14ac:dyDescent="0.25">
      <c r="E56" s="82" t="s">
        <v>86</v>
      </c>
      <c r="F56" s="83">
        <f>SUM(F5:F54)</f>
        <v>0</v>
      </c>
    </row>
    <row r="57" spans="1:6" s="30" customFormat="1" ht="12" x14ac:dyDescent="0.2"/>
    <row r="58" spans="1:6" s="30" customFormat="1" ht="12" x14ac:dyDescent="0.2"/>
    <row r="59" spans="1:6" s="30" customFormat="1" ht="12" x14ac:dyDescent="0.2"/>
    <row r="60" spans="1:6" s="30" customFormat="1" ht="12" x14ac:dyDescent="0.2"/>
    <row r="61" spans="1:6" s="30" customFormat="1" ht="12" x14ac:dyDescent="0.2"/>
    <row r="62" spans="1:6" s="30" customFormat="1" ht="12" x14ac:dyDescent="0.2"/>
    <row r="63" spans="1:6" s="30" customFormat="1" ht="12" x14ac:dyDescent="0.2"/>
    <row r="64" spans="1:6" s="30" customFormat="1" ht="12" x14ac:dyDescent="0.2"/>
    <row r="65" s="30" customFormat="1" ht="12" x14ac:dyDescent="0.2"/>
    <row r="66" s="30" customFormat="1" ht="12" x14ac:dyDescent="0.2"/>
    <row r="67" s="30" customFormat="1" ht="12" x14ac:dyDescent="0.2"/>
    <row r="68" s="30" customFormat="1" ht="12" x14ac:dyDescent="0.2"/>
    <row r="69" s="30" customFormat="1" ht="12" x14ac:dyDescent="0.2"/>
    <row r="70" s="30" customFormat="1" ht="12" x14ac:dyDescent="0.2"/>
    <row r="71" s="30" customFormat="1" ht="12" x14ac:dyDescent="0.2"/>
    <row r="72" s="30" customFormat="1" ht="12" x14ac:dyDescent="0.2"/>
    <row r="73" s="30" customFormat="1" ht="12" x14ac:dyDescent="0.2"/>
    <row r="74" s="30" customFormat="1" ht="12" x14ac:dyDescent="0.2"/>
    <row r="75" s="30" customFormat="1" ht="12" x14ac:dyDescent="0.2"/>
    <row r="76" s="30" customFormat="1" ht="12" x14ac:dyDescent="0.2"/>
    <row r="77" s="30" customFormat="1" ht="12" x14ac:dyDescent="0.2"/>
    <row r="78" s="30" customFormat="1" ht="12" x14ac:dyDescent="0.2"/>
    <row r="79" s="30" customFormat="1" ht="12" x14ac:dyDescent="0.2"/>
    <row r="80" s="30" customFormat="1" ht="12" x14ac:dyDescent="0.2"/>
    <row r="81" s="30" customFormat="1" ht="12" x14ac:dyDescent="0.2"/>
    <row r="82" s="30" customFormat="1" ht="12" x14ac:dyDescent="0.2"/>
    <row r="83" s="30" customFormat="1" ht="12" x14ac:dyDescent="0.2"/>
    <row r="84" s="30" customFormat="1" ht="12" x14ac:dyDescent="0.2"/>
    <row r="85" s="30" customFormat="1" ht="12" x14ac:dyDescent="0.2"/>
    <row r="86" s="30" customFormat="1" ht="12" x14ac:dyDescent="0.2"/>
    <row r="87" s="30" customFormat="1" ht="12" x14ac:dyDescent="0.2"/>
    <row r="88" s="30" customFormat="1" ht="12" x14ac:dyDescent="0.2"/>
    <row r="89" s="30" customFormat="1" ht="12" x14ac:dyDescent="0.2"/>
    <row r="90" s="30" customFormat="1" ht="12" x14ac:dyDescent="0.2"/>
    <row r="91" s="30" customFormat="1" ht="12" x14ac:dyDescent="0.2"/>
    <row r="92" s="30" customFormat="1" ht="12" x14ac:dyDescent="0.2"/>
    <row r="93" s="30" customFormat="1" ht="12" x14ac:dyDescent="0.2"/>
    <row r="94" s="30" customFormat="1" ht="12" x14ac:dyDescent="0.2"/>
    <row r="95" s="30" customFormat="1" ht="12" x14ac:dyDescent="0.2"/>
    <row r="96" s="30" customFormat="1" ht="12" x14ac:dyDescent="0.2"/>
    <row r="97" s="30" customFormat="1" ht="12" x14ac:dyDescent="0.2"/>
    <row r="98" s="30" customFormat="1" ht="12" x14ac:dyDescent="0.2"/>
    <row r="99" s="30" customFormat="1" ht="12" x14ac:dyDescent="0.2"/>
    <row r="100" s="30" customFormat="1" ht="12" x14ac:dyDescent="0.2"/>
    <row r="101" s="30" customFormat="1" ht="12" x14ac:dyDescent="0.2"/>
    <row r="102" s="30" customFormat="1" ht="12" x14ac:dyDescent="0.2"/>
    <row r="103" s="30" customFormat="1" ht="12" x14ac:dyDescent="0.2"/>
    <row r="104" s="30" customFormat="1" ht="12" x14ac:dyDescent="0.2"/>
    <row r="105" s="30" customFormat="1" ht="12" x14ac:dyDescent="0.2"/>
    <row r="106" s="30" customFormat="1" ht="12" x14ac:dyDescent="0.2"/>
    <row r="107" s="30" customFormat="1" ht="12" x14ac:dyDescent="0.2"/>
    <row r="108" s="30" customFormat="1" ht="12" x14ac:dyDescent="0.2"/>
    <row r="109" s="30" customFormat="1" ht="12" x14ac:dyDescent="0.2"/>
    <row r="110" s="30" customFormat="1" ht="12" x14ac:dyDescent="0.2"/>
    <row r="111" s="30" customFormat="1" ht="12" x14ac:dyDescent="0.2"/>
    <row r="112" s="30" customFormat="1" ht="12" x14ac:dyDescent="0.2"/>
    <row r="113" s="30" customFormat="1" ht="12" x14ac:dyDescent="0.2"/>
    <row r="114" s="30" customFormat="1" ht="12" x14ac:dyDescent="0.2"/>
    <row r="115" s="30" customFormat="1" ht="12" x14ac:dyDescent="0.2"/>
    <row r="116" s="30" customFormat="1" ht="12" x14ac:dyDescent="0.2"/>
    <row r="117" s="30" customFormat="1" ht="12" x14ac:dyDescent="0.2"/>
    <row r="118" s="30" customFormat="1" ht="12" x14ac:dyDescent="0.2"/>
    <row r="119" s="30" customFormat="1" ht="12" x14ac:dyDescent="0.2"/>
    <row r="120" s="30" customFormat="1" ht="12" x14ac:dyDescent="0.2"/>
    <row r="121" s="30" customFormat="1" ht="12" x14ac:dyDescent="0.2"/>
    <row r="122" s="30" customFormat="1" ht="12" x14ac:dyDescent="0.2"/>
    <row r="123" s="30" customFormat="1" ht="12" x14ac:dyDescent="0.2"/>
    <row r="124" s="30" customFormat="1" ht="12" x14ac:dyDescent="0.2"/>
    <row r="125" s="30" customFormat="1" ht="12" x14ac:dyDescent="0.2"/>
    <row r="126" s="30" customFormat="1" ht="12" x14ac:dyDescent="0.2"/>
    <row r="127" s="30" customFormat="1" ht="12" x14ac:dyDescent="0.2"/>
    <row r="128" s="30" customFormat="1" ht="12" x14ac:dyDescent="0.2"/>
    <row r="129" s="30" customFormat="1" ht="12" x14ac:dyDescent="0.2"/>
    <row r="130" s="30" customFormat="1" ht="12" x14ac:dyDescent="0.2"/>
    <row r="131" s="30" customFormat="1" ht="12" x14ac:dyDescent="0.2"/>
    <row r="132" s="30" customFormat="1" ht="12" x14ac:dyDescent="0.2"/>
    <row r="133" s="30" customFormat="1" ht="12" x14ac:dyDescent="0.2"/>
    <row r="134" s="30" customFormat="1" ht="12" x14ac:dyDescent="0.2"/>
    <row r="135" s="30" customFormat="1" ht="12" x14ac:dyDescent="0.2"/>
    <row r="136" s="30" customFormat="1" ht="12" x14ac:dyDescent="0.2"/>
    <row r="137" s="30" customFormat="1" ht="12" x14ac:dyDescent="0.2"/>
    <row r="138" s="30" customFormat="1" ht="12" x14ac:dyDescent="0.2"/>
    <row r="139" s="30" customFormat="1" ht="12" x14ac:dyDescent="0.2"/>
    <row r="140" s="30" customFormat="1" ht="12" x14ac:dyDescent="0.2"/>
    <row r="141" s="30" customFormat="1" ht="12" x14ac:dyDescent="0.2"/>
    <row r="142" s="30" customFormat="1" ht="12" x14ac:dyDescent="0.2"/>
    <row r="143" s="30" customFormat="1" ht="12" x14ac:dyDescent="0.2"/>
  </sheetData>
  <sheetProtection algorithmName="SHA-512" hashValue="riRLD4jsaRR+SnD75ZveUL35hwhCsBdLnPWknVhncN+qDly+ScA6b90sPUObXb/NSzatd2dryrGK+Y9uo/n5Aw==" saltValue="gTCA3iXg3JRTEVQXAoKOiA==" spinCount="100000" sheet="1" objects="1" scenarios="1"/>
  <mergeCells count="1">
    <mergeCell ref="H4:P4"/>
  </mergeCells>
  <hyperlinks>
    <hyperlink ref="H2" location="'Bilan apparent'!A1" display="Onglet Bilan apparent"/>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election activeCell="B30" sqref="B30"/>
    </sheetView>
  </sheetViews>
  <sheetFormatPr baseColWidth="10" defaultRowHeight="12.75" x14ac:dyDescent="0.2"/>
  <cols>
    <col min="1" max="1" width="17" style="1" customWidth="1"/>
    <col min="2" max="2" width="52.140625" style="1" customWidth="1"/>
    <col min="3" max="3" width="20.7109375" style="1" customWidth="1"/>
    <col min="4" max="4" width="10.7109375" style="1" customWidth="1"/>
    <col min="5" max="5" width="20.7109375" style="1" customWidth="1"/>
    <col min="6" max="6" width="14.85546875" style="1" customWidth="1"/>
    <col min="7" max="16384" width="11.42578125" style="1"/>
  </cols>
  <sheetData>
    <row r="2" spans="1:17" ht="15.75" x14ac:dyDescent="0.25">
      <c r="A2" s="2" t="s">
        <v>248</v>
      </c>
      <c r="B2" s="3"/>
      <c r="C2" s="3"/>
      <c r="D2" s="3"/>
      <c r="E2" s="3"/>
      <c r="F2" s="3"/>
      <c r="G2" s="3"/>
      <c r="H2" s="9" t="s">
        <v>249</v>
      </c>
    </row>
    <row r="3" spans="1:17" s="11" customFormat="1" ht="12" x14ac:dyDescent="0.2"/>
    <row r="4" spans="1:17" s="11" customFormat="1" ht="36" x14ac:dyDescent="0.2">
      <c r="A4" s="12"/>
      <c r="B4" s="19" t="s">
        <v>207</v>
      </c>
      <c r="C4" s="7" t="s">
        <v>521</v>
      </c>
      <c r="D4" s="7" t="s">
        <v>97</v>
      </c>
      <c r="E4" s="7" t="s">
        <v>501</v>
      </c>
      <c r="F4" s="13" t="s">
        <v>828</v>
      </c>
      <c r="H4" s="170"/>
      <c r="I4" s="170"/>
      <c r="J4" s="170"/>
      <c r="K4" s="170"/>
      <c r="L4" s="170"/>
      <c r="M4" s="170"/>
      <c r="N4" s="170"/>
      <c r="O4" s="170"/>
      <c r="P4" s="170"/>
    </row>
    <row r="5" spans="1:17" x14ac:dyDescent="0.2">
      <c r="A5" s="20" t="s">
        <v>520</v>
      </c>
      <c r="B5" s="4"/>
      <c r="C5" s="5"/>
      <c r="D5" s="5"/>
      <c r="E5" s="5"/>
      <c r="F5" s="5"/>
      <c r="G5" s="10"/>
      <c r="H5" s="18"/>
      <c r="I5" s="21"/>
      <c r="J5" s="21"/>
      <c r="K5" s="21"/>
      <c r="L5" s="21"/>
      <c r="M5" s="21"/>
      <c r="N5" s="21"/>
      <c r="O5" s="21"/>
      <c r="P5" s="21"/>
      <c r="Q5" s="21"/>
    </row>
    <row r="6" spans="1:17" x14ac:dyDescent="0.2">
      <c r="A6" s="14" t="s">
        <v>502</v>
      </c>
      <c r="B6" s="48" t="s">
        <v>503</v>
      </c>
      <c r="C6" s="135"/>
      <c r="D6" s="131"/>
      <c r="E6" s="145"/>
      <c r="F6" s="16">
        <f t="shared" ref="F6:F15" si="0">C6*E6</f>
        <v>0</v>
      </c>
      <c r="G6" s="11"/>
      <c r="H6" s="168" t="s">
        <v>771</v>
      </c>
      <c r="I6" s="168"/>
      <c r="J6" s="168"/>
      <c r="K6" s="168"/>
      <c r="L6" s="168"/>
      <c r="M6" s="11"/>
      <c r="N6" s="11"/>
      <c r="O6" s="11"/>
      <c r="P6" s="11"/>
    </row>
    <row r="7" spans="1:17" x14ac:dyDescent="0.2">
      <c r="A7" s="14" t="s">
        <v>502</v>
      </c>
      <c r="B7" s="48" t="s">
        <v>504</v>
      </c>
      <c r="C7" s="135"/>
      <c r="D7" s="131"/>
      <c r="E7" s="145"/>
      <c r="F7" s="16">
        <f t="shared" si="0"/>
        <v>0</v>
      </c>
      <c r="G7" s="11"/>
      <c r="H7" s="168"/>
      <c r="I7" s="168"/>
      <c r="J7" s="168"/>
      <c r="K7" s="168"/>
      <c r="L7" s="168"/>
      <c r="M7" s="11"/>
      <c r="N7" s="11"/>
      <c r="O7" s="11"/>
      <c r="P7" s="11"/>
    </row>
    <row r="8" spans="1:17" x14ac:dyDescent="0.2">
      <c r="A8" s="14" t="s">
        <v>502</v>
      </c>
      <c r="B8" s="48" t="s">
        <v>505</v>
      </c>
      <c r="C8" s="135"/>
      <c r="D8" s="131"/>
      <c r="E8" s="145"/>
      <c r="F8" s="16">
        <f t="shared" si="0"/>
        <v>0</v>
      </c>
      <c r="G8" s="11"/>
      <c r="H8" s="11"/>
      <c r="I8" s="11"/>
      <c r="J8" s="11"/>
      <c r="K8" s="11"/>
      <c r="L8" s="11"/>
      <c r="M8" s="11"/>
      <c r="N8" s="11"/>
      <c r="O8" s="11"/>
      <c r="P8" s="11"/>
    </row>
    <row r="9" spans="1:17" x14ac:dyDescent="0.2">
      <c r="A9" s="14" t="s">
        <v>502</v>
      </c>
      <c r="B9" s="48" t="s">
        <v>506</v>
      </c>
      <c r="C9" s="135"/>
      <c r="D9" s="131"/>
      <c r="E9" s="145"/>
      <c r="F9" s="16">
        <f t="shared" si="0"/>
        <v>0</v>
      </c>
      <c r="G9" s="11"/>
      <c r="H9" s="11"/>
      <c r="I9" s="11"/>
      <c r="J9" s="11"/>
      <c r="K9" s="11"/>
      <c r="L9" s="11"/>
      <c r="M9" s="11"/>
      <c r="N9" s="11"/>
      <c r="O9" s="11"/>
      <c r="P9" s="11"/>
    </row>
    <row r="10" spans="1:17" x14ac:dyDescent="0.2">
      <c r="A10" s="14" t="s">
        <v>502</v>
      </c>
      <c r="B10" s="48" t="s">
        <v>507</v>
      </c>
      <c r="C10" s="135"/>
      <c r="D10" s="131"/>
      <c r="E10" s="145"/>
      <c r="F10" s="16">
        <f t="shared" si="0"/>
        <v>0</v>
      </c>
      <c r="G10" s="11"/>
      <c r="H10" s="11"/>
      <c r="I10" s="11"/>
      <c r="J10" s="11"/>
      <c r="K10" s="11"/>
      <c r="L10" s="11"/>
      <c r="M10" s="11"/>
      <c r="N10" s="11"/>
      <c r="O10" s="11"/>
      <c r="P10" s="11"/>
    </row>
    <row r="11" spans="1:17" x14ac:dyDescent="0.2">
      <c r="A11" s="14" t="s">
        <v>502</v>
      </c>
      <c r="B11" s="48" t="s">
        <v>508</v>
      </c>
      <c r="C11" s="135"/>
      <c r="D11" s="131"/>
      <c r="E11" s="145"/>
      <c r="F11" s="16">
        <f t="shared" si="0"/>
        <v>0</v>
      </c>
      <c r="G11" s="11"/>
      <c r="H11" s="11"/>
      <c r="I11" s="11"/>
      <c r="J11" s="11"/>
      <c r="K11" s="11"/>
      <c r="L11" s="11"/>
      <c r="M11" s="11"/>
      <c r="N11" s="11"/>
      <c r="O11" s="11"/>
      <c r="P11" s="11"/>
    </row>
    <row r="12" spans="1:17" x14ac:dyDescent="0.2">
      <c r="A12" s="14" t="s">
        <v>502</v>
      </c>
      <c r="B12" s="48" t="s">
        <v>509</v>
      </c>
      <c r="C12" s="135"/>
      <c r="D12" s="131"/>
      <c r="E12" s="145"/>
      <c r="F12" s="16">
        <f t="shared" si="0"/>
        <v>0</v>
      </c>
      <c r="G12" s="11"/>
      <c r="H12" s="11"/>
      <c r="I12" s="11"/>
      <c r="J12" s="11"/>
      <c r="K12" s="11"/>
      <c r="L12" s="11"/>
      <c r="M12" s="11"/>
      <c r="N12" s="11"/>
      <c r="O12" s="11"/>
      <c r="P12" s="11"/>
    </row>
    <row r="13" spans="1:17" x14ac:dyDescent="0.2">
      <c r="A13" s="14" t="s">
        <v>502</v>
      </c>
      <c r="B13" s="48" t="s">
        <v>510</v>
      </c>
      <c r="C13" s="135"/>
      <c r="D13" s="131"/>
      <c r="E13" s="145"/>
      <c r="F13" s="16">
        <f t="shared" si="0"/>
        <v>0</v>
      </c>
      <c r="G13" s="11"/>
      <c r="H13" s="11"/>
      <c r="I13" s="11"/>
      <c r="J13" s="11"/>
      <c r="K13" s="11"/>
      <c r="L13" s="11"/>
      <c r="M13" s="11"/>
      <c r="N13" s="11"/>
      <c r="O13" s="11"/>
      <c r="P13" s="11"/>
    </row>
    <row r="14" spans="1:17" x14ac:dyDescent="0.2">
      <c r="A14" s="14" t="s">
        <v>502</v>
      </c>
      <c r="B14" s="48" t="s">
        <v>511</v>
      </c>
      <c r="C14" s="135"/>
      <c r="D14" s="131"/>
      <c r="E14" s="145"/>
      <c r="F14" s="16">
        <f t="shared" si="0"/>
        <v>0</v>
      </c>
      <c r="G14" s="11"/>
      <c r="H14" s="11"/>
      <c r="I14" s="11"/>
      <c r="J14" s="11"/>
      <c r="K14" s="11"/>
      <c r="L14" s="11"/>
      <c r="M14" s="11"/>
      <c r="N14" s="11"/>
      <c r="O14" s="11"/>
      <c r="P14" s="11"/>
    </row>
    <row r="15" spans="1:17" x14ac:dyDescent="0.2">
      <c r="A15" s="14" t="s">
        <v>502</v>
      </c>
      <c r="B15" s="48" t="s">
        <v>512</v>
      </c>
      <c r="C15" s="135"/>
      <c r="D15" s="131"/>
      <c r="E15" s="145"/>
      <c r="F15" s="16">
        <f t="shared" si="0"/>
        <v>0</v>
      </c>
      <c r="G15" s="11"/>
      <c r="H15" s="11"/>
      <c r="I15" s="11"/>
      <c r="J15" s="11"/>
      <c r="K15" s="11"/>
      <c r="L15" s="11"/>
      <c r="M15" s="11"/>
      <c r="N15" s="11"/>
      <c r="O15" s="11"/>
      <c r="P15" s="11"/>
    </row>
    <row r="16" spans="1:17" s="11" customFormat="1" thickBot="1" x14ac:dyDescent="0.25">
      <c r="B16" s="6"/>
    </row>
    <row r="17" spans="5:6" s="11" customFormat="1" thickBot="1" x14ac:dyDescent="0.25">
      <c r="E17" s="15" t="s">
        <v>250</v>
      </c>
      <c r="F17" s="17">
        <f>SUM(F6:F15)</f>
        <v>0</v>
      </c>
    </row>
    <row r="18" spans="5:6" s="11" customFormat="1" ht="12" x14ac:dyDescent="0.2"/>
  </sheetData>
  <sheetProtection algorithmName="SHA-512" hashValue="1/n5LkeXHWZdFQ9vXiVxJ3qHrtQvIBmvKYN38ZYNecmHLOZ9qREy9Y8kNNCNe0r5a3EC1QHi2GL9jV21Ew95vA==" saltValue="lzdi6LPuEq/CoMYbKyhpiQ==" spinCount="100000" sheet="1" objects="1" scenarios="1"/>
  <mergeCells count="2">
    <mergeCell ref="H4:P4"/>
    <mergeCell ref="H6:L7"/>
  </mergeCells>
  <hyperlinks>
    <hyperlink ref="H2" location="'Bilan apparent'!A1" display="Onglet Bilan apparent"/>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75"/>
  <sheetViews>
    <sheetView workbookViewId="0">
      <selection activeCell="B13" sqref="B13"/>
    </sheetView>
  </sheetViews>
  <sheetFormatPr baseColWidth="10" defaultRowHeight="12.75" x14ac:dyDescent="0.2"/>
  <cols>
    <col min="1" max="1" width="13.7109375" style="25" customWidth="1"/>
    <col min="2" max="2" width="52.140625" style="25" customWidth="1"/>
    <col min="3" max="3" width="20.7109375" style="25" customWidth="1"/>
    <col min="4" max="4" width="10.7109375" style="25" customWidth="1"/>
    <col min="5" max="5" width="20.7109375" style="25" customWidth="1"/>
    <col min="6" max="6" width="14.85546875" style="25" customWidth="1"/>
    <col min="7" max="15" width="11.42578125" style="25"/>
    <col min="16" max="16" width="11.85546875" style="25" customWidth="1"/>
    <col min="17" max="16384" width="11.42578125" style="25"/>
  </cols>
  <sheetData>
    <row r="2" spans="1:16" ht="15.75" x14ac:dyDescent="0.25">
      <c r="A2" s="22" t="s">
        <v>858</v>
      </c>
      <c r="B2" s="23"/>
      <c r="C2" s="23"/>
      <c r="D2" s="23"/>
      <c r="E2" s="23"/>
      <c r="F2" s="23"/>
      <c r="G2" s="23"/>
      <c r="H2" s="24" t="s">
        <v>249</v>
      </c>
    </row>
    <row r="3" spans="1:16" x14ac:dyDescent="0.2">
      <c r="A3" s="30"/>
      <c r="B3" s="30"/>
      <c r="C3" s="30"/>
      <c r="D3" s="30"/>
      <c r="E3" s="30"/>
      <c r="F3" s="30"/>
      <c r="G3" s="30"/>
      <c r="H3" s="30"/>
      <c r="I3" s="30"/>
      <c r="J3" s="30"/>
      <c r="K3" s="30"/>
      <c r="L3" s="30"/>
      <c r="M3" s="30"/>
      <c r="N3" s="30"/>
      <c r="O3" s="30"/>
      <c r="P3" s="30"/>
    </row>
    <row r="4" spans="1:16" ht="36" x14ac:dyDescent="0.2">
      <c r="A4" s="40"/>
      <c r="B4" s="32" t="s">
        <v>523</v>
      </c>
      <c r="C4" s="28" t="s">
        <v>522</v>
      </c>
      <c r="D4" s="28" t="s">
        <v>97</v>
      </c>
      <c r="E4" s="28" t="s">
        <v>501</v>
      </c>
      <c r="F4" s="29" t="s">
        <v>834</v>
      </c>
      <c r="G4" s="35"/>
      <c r="H4" s="169"/>
      <c r="I4" s="169"/>
      <c r="J4" s="169"/>
      <c r="K4" s="169"/>
      <c r="L4" s="169"/>
      <c r="M4" s="169"/>
      <c r="N4" s="169"/>
      <c r="O4" s="169"/>
      <c r="P4" s="169"/>
    </row>
    <row r="5" spans="1:16" x14ac:dyDescent="0.2">
      <c r="A5" s="31" t="s">
        <v>524</v>
      </c>
      <c r="B5" s="32"/>
      <c r="C5" s="33"/>
      <c r="D5" s="33"/>
      <c r="E5" s="33"/>
      <c r="F5" s="34"/>
      <c r="G5" s="35"/>
      <c r="H5" s="36"/>
      <c r="I5" s="36"/>
      <c r="J5" s="36"/>
      <c r="K5" s="36"/>
      <c r="L5" s="36"/>
      <c r="M5" s="36"/>
      <c r="N5" s="36"/>
      <c r="O5" s="36"/>
      <c r="P5" s="36"/>
    </row>
    <row r="6" spans="1:16" x14ac:dyDescent="0.2">
      <c r="A6" s="40"/>
      <c r="B6" s="48" t="s">
        <v>503</v>
      </c>
      <c r="C6" s="135"/>
      <c r="D6" s="131"/>
      <c r="E6" s="145"/>
      <c r="F6" s="39">
        <f t="shared" ref="F6:F15" si="0">C6*E6</f>
        <v>0</v>
      </c>
      <c r="G6" s="35"/>
      <c r="H6" s="168" t="s">
        <v>771</v>
      </c>
      <c r="I6" s="168"/>
      <c r="J6" s="168"/>
      <c r="K6" s="168"/>
      <c r="L6" s="168"/>
      <c r="M6" s="36"/>
      <c r="N6" s="36"/>
      <c r="O6" s="36"/>
      <c r="P6" s="36"/>
    </row>
    <row r="7" spans="1:16" x14ac:dyDescent="0.2">
      <c r="A7" s="40"/>
      <c r="B7" s="48" t="s">
        <v>504</v>
      </c>
      <c r="C7" s="135"/>
      <c r="D7" s="131"/>
      <c r="E7" s="145"/>
      <c r="F7" s="39">
        <f t="shared" si="0"/>
        <v>0</v>
      </c>
      <c r="G7" s="35"/>
      <c r="H7" s="168"/>
      <c r="I7" s="168"/>
      <c r="J7" s="168"/>
      <c r="K7" s="168"/>
      <c r="L7" s="168"/>
      <c r="M7" s="36"/>
      <c r="N7" s="36"/>
      <c r="O7" s="36"/>
      <c r="P7" s="36"/>
    </row>
    <row r="8" spans="1:16" x14ac:dyDescent="0.2">
      <c r="A8" s="40"/>
      <c r="B8" s="48" t="s">
        <v>505</v>
      </c>
      <c r="C8" s="135"/>
      <c r="D8" s="131"/>
      <c r="E8" s="145"/>
      <c r="F8" s="39">
        <f t="shared" si="0"/>
        <v>0</v>
      </c>
      <c r="G8" s="35"/>
      <c r="H8" s="36"/>
      <c r="I8" s="36"/>
      <c r="J8" s="36"/>
      <c r="K8" s="36"/>
      <c r="L8" s="36"/>
      <c r="M8" s="36"/>
      <c r="N8" s="36"/>
      <c r="O8" s="36"/>
      <c r="P8" s="36"/>
    </row>
    <row r="9" spans="1:16" x14ac:dyDescent="0.2">
      <c r="A9" s="40"/>
      <c r="B9" s="48" t="s">
        <v>506</v>
      </c>
      <c r="C9" s="135"/>
      <c r="D9" s="131"/>
      <c r="E9" s="145"/>
      <c r="F9" s="39">
        <f t="shared" si="0"/>
        <v>0</v>
      </c>
      <c r="G9" s="35"/>
      <c r="H9" s="36"/>
      <c r="I9" s="36"/>
      <c r="J9" s="36"/>
      <c r="K9" s="36"/>
      <c r="L9" s="36"/>
      <c r="M9" s="36"/>
      <c r="N9" s="36"/>
      <c r="O9" s="36"/>
      <c r="P9" s="36"/>
    </row>
    <row r="10" spans="1:16" x14ac:dyDescent="0.2">
      <c r="A10" s="40"/>
      <c r="B10" s="48" t="s">
        <v>507</v>
      </c>
      <c r="C10" s="135"/>
      <c r="D10" s="131"/>
      <c r="E10" s="145"/>
      <c r="F10" s="39">
        <f t="shared" si="0"/>
        <v>0</v>
      </c>
      <c r="G10" s="35"/>
      <c r="H10" s="36"/>
      <c r="I10" s="36"/>
      <c r="J10" s="36"/>
      <c r="K10" s="36"/>
      <c r="L10" s="36"/>
      <c r="M10" s="36"/>
      <c r="N10" s="36"/>
      <c r="O10" s="36"/>
      <c r="P10" s="36"/>
    </row>
    <row r="11" spans="1:16" x14ac:dyDescent="0.2">
      <c r="A11" s="40"/>
      <c r="B11" s="48" t="s">
        <v>508</v>
      </c>
      <c r="C11" s="135"/>
      <c r="D11" s="131"/>
      <c r="E11" s="145"/>
      <c r="F11" s="39">
        <f t="shared" si="0"/>
        <v>0</v>
      </c>
      <c r="G11" s="35"/>
      <c r="H11" s="36"/>
      <c r="I11" s="36"/>
      <c r="J11" s="36"/>
      <c r="K11" s="36"/>
      <c r="L11" s="36"/>
      <c r="M11" s="36"/>
      <c r="N11" s="36"/>
      <c r="O11" s="36"/>
      <c r="P11" s="36"/>
    </row>
    <row r="12" spans="1:16" x14ac:dyDescent="0.2">
      <c r="A12" s="40"/>
      <c r="B12" s="48" t="s">
        <v>509</v>
      </c>
      <c r="C12" s="135"/>
      <c r="D12" s="131"/>
      <c r="E12" s="145"/>
      <c r="F12" s="39">
        <f t="shared" si="0"/>
        <v>0</v>
      </c>
      <c r="G12" s="35"/>
      <c r="H12" s="36"/>
      <c r="I12" s="36"/>
      <c r="J12" s="36"/>
      <c r="K12" s="36"/>
      <c r="L12" s="36"/>
      <c r="M12" s="36"/>
      <c r="N12" s="36"/>
      <c r="O12" s="36"/>
      <c r="P12" s="36"/>
    </row>
    <row r="13" spans="1:16" x14ac:dyDescent="0.2">
      <c r="A13" s="40"/>
      <c r="B13" s="48" t="s">
        <v>510</v>
      </c>
      <c r="C13" s="135"/>
      <c r="D13" s="131"/>
      <c r="E13" s="145"/>
      <c r="F13" s="39">
        <f t="shared" si="0"/>
        <v>0</v>
      </c>
      <c r="G13" s="35"/>
      <c r="H13" s="36"/>
      <c r="I13" s="36"/>
      <c r="J13" s="36"/>
      <c r="K13" s="36"/>
      <c r="L13" s="36"/>
      <c r="M13" s="36"/>
      <c r="N13" s="36"/>
      <c r="O13" s="36"/>
      <c r="P13" s="36"/>
    </row>
    <row r="14" spans="1:16" x14ac:dyDescent="0.2">
      <c r="A14" s="40"/>
      <c r="B14" s="48" t="s">
        <v>511</v>
      </c>
      <c r="C14" s="135"/>
      <c r="D14" s="131"/>
      <c r="E14" s="145"/>
      <c r="F14" s="39">
        <f t="shared" si="0"/>
        <v>0</v>
      </c>
      <c r="G14" s="35"/>
      <c r="H14" s="36"/>
      <c r="I14" s="36"/>
      <c r="J14" s="36"/>
      <c r="K14" s="36"/>
      <c r="L14" s="36"/>
      <c r="M14" s="36"/>
      <c r="N14" s="36"/>
      <c r="O14" s="36"/>
      <c r="P14" s="36"/>
    </row>
    <row r="15" spans="1:16" x14ac:dyDescent="0.2">
      <c r="A15" s="40"/>
      <c r="B15" s="48" t="s">
        <v>512</v>
      </c>
      <c r="C15" s="135"/>
      <c r="D15" s="131"/>
      <c r="E15" s="145"/>
      <c r="F15" s="39">
        <f t="shared" si="0"/>
        <v>0</v>
      </c>
      <c r="G15" s="35"/>
      <c r="H15" s="36"/>
      <c r="I15" s="36"/>
      <c r="J15" s="36"/>
      <c r="K15" s="36"/>
      <c r="L15" s="36"/>
      <c r="M15" s="36"/>
      <c r="N15" s="36"/>
      <c r="O15" s="36"/>
      <c r="P15" s="36"/>
    </row>
    <row r="16" spans="1:16" x14ac:dyDescent="0.2">
      <c r="A16" s="40"/>
      <c r="B16" s="32"/>
      <c r="C16" s="33"/>
      <c r="D16" s="33"/>
      <c r="E16" s="33"/>
      <c r="F16" s="34"/>
      <c r="G16" s="35"/>
      <c r="H16" s="36"/>
      <c r="I16" s="36"/>
      <c r="J16" s="36"/>
      <c r="K16" s="36"/>
      <c r="L16" s="36"/>
      <c r="M16" s="36"/>
      <c r="N16" s="36"/>
      <c r="O16" s="36"/>
      <c r="P16" s="36"/>
    </row>
    <row r="17" spans="1:16" ht="37.5" x14ac:dyDescent="0.2">
      <c r="A17" s="40"/>
      <c r="B17" s="32" t="s">
        <v>523</v>
      </c>
      <c r="C17" s="28" t="s">
        <v>835</v>
      </c>
      <c r="D17" s="28" t="s">
        <v>97</v>
      </c>
      <c r="E17" s="28" t="s">
        <v>830</v>
      </c>
      <c r="F17" s="29" t="s">
        <v>834</v>
      </c>
      <c r="G17" s="35"/>
      <c r="H17" s="169" t="s">
        <v>253</v>
      </c>
      <c r="I17" s="169"/>
      <c r="J17" s="169"/>
      <c r="K17" s="169"/>
      <c r="L17" s="169"/>
      <c r="M17" s="169"/>
      <c r="N17" s="169"/>
      <c r="O17" s="169"/>
      <c r="P17" s="169"/>
    </row>
    <row r="18" spans="1:16" x14ac:dyDescent="0.2">
      <c r="A18" s="31" t="s">
        <v>513</v>
      </c>
      <c r="B18" s="32"/>
      <c r="C18" s="33"/>
      <c r="D18" s="33"/>
      <c r="E18" s="33"/>
      <c r="F18" s="34"/>
      <c r="G18" s="35"/>
      <c r="H18" s="36"/>
      <c r="I18" s="36"/>
      <c r="J18" s="36"/>
      <c r="K18" s="36"/>
      <c r="L18" s="36"/>
      <c r="M18" s="36"/>
      <c r="N18" s="36"/>
      <c r="O18" s="36"/>
      <c r="P18" s="36"/>
    </row>
    <row r="19" spans="1:16" x14ac:dyDescent="0.2">
      <c r="A19" s="40" t="s">
        <v>70</v>
      </c>
      <c r="B19" s="38" t="s">
        <v>12</v>
      </c>
      <c r="C19" s="129"/>
      <c r="D19" s="131"/>
      <c r="E19" s="138">
        <v>6.5</v>
      </c>
      <c r="F19" s="39">
        <f t="shared" ref="F19:F65" si="1">C19*E19</f>
        <v>0</v>
      </c>
      <c r="G19" s="85"/>
      <c r="H19" s="168" t="s">
        <v>771</v>
      </c>
      <c r="I19" s="168"/>
      <c r="J19" s="168"/>
      <c r="K19" s="168"/>
      <c r="L19" s="168"/>
      <c r="M19" s="30"/>
      <c r="N19" s="30"/>
      <c r="O19" s="30"/>
      <c r="P19" s="30"/>
    </row>
    <row r="20" spans="1:16" x14ac:dyDescent="0.2">
      <c r="A20" s="40" t="s">
        <v>70</v>
      </c>
      <c r="B20" s="38" t="s">
        <v>21</v>
      </c>
      <c r="C20" s="129"/>
      <c r="D20" s="131"/>
      <c r="E20" s="138">
        <v>4.2</v>
      </c>
      <c r="F20" s="39">
        <f t="shared" si="1"/>
        <v>0</v>
      </c>
      <c r="G20" s="85"/>
      <c r="H20" s="168"/>
      <c r="I20" s="168"/>
      <c r="J20" s="168"/>
      <c r="K20" s="168"/>
      <c r="L20" s="168"/>
      <c r="M20" s="30"/>
      <c r="N20" s="30"/>
      <c r="O20" s="30"/>
      <c r="P20" s="30"/>
    </row>
    <row r="21" spans="1:16" x14ac:dyDescent="0.2">
      <c r="A21" s="40" t="s">
        <v>70</v>
      </c>
      <c r="B21" s="38" t="s">
        <v>22</v>
      </c>
      <c r="C21" s="129"/>
      <c r="D21" s="131"/>
      <c r="E21" s="138">
        <v>5</v>
      </c>
      <c r="F21" s="39">
        <f t="shared" si="1"/>
        <v>0</v>
      </c>
      <c r="G21" s="85"/>
      <c r="H21" s="30"/>
      <c r="I21" s="30"/>
      <c r="J21" s="30"/>
      <c r="K21" s="30"/>
      <c r="L21" s="30"/>
      <c r="M21" s="30"/>
      <c r="N21" s="30"/>
      <c r="O21" s="30"/>
      <c r="P21" s="30"/>
    </row>
    <row r="22" spans="1:16" x14ac:dyDescent="0.2">
      <c r="A22" s="40" t="s">
        <v>70</v>
      </c>
      <c r="B22" s="38" t="s">
        <v>71</v>
      </c>
      <c r="C22" s="129"/>
      <c r="D22" s="131"/>
      <c r="E22" s="138">
        <v>5.5</v>
      </c>
      <c r="F22" s="39">
        <f t="shared" si="1"/>
        <v>0</v>
      </c>
      <c r="G22" s="85"/>
      <c r="H22" s="30"/>
      <c r="I22" s="30"/>
      <c r="J22" s="30"/>
      <c r="K22" s="30"/>
      <c r="L22" s="30"/>
      <c r="M22" s="30"/>
      <c r="N22" s="30"/>
      <c r="O22" s="30"/>
      <c r="P22" s="30"/>
    </row>
    <row r="23" spans="1:16" x14ac:dyDescent="0.2">
      <c r="A23" s="40" t="s">
        <v>70</v>
      </c>
      <c r="B23" s="38" t="s">
        <v>72</v>
      </c>
      <c r="C23" s="129"/>
      <c r="D23" s="131"/>
      <c r="E23" s="138">
        <v>4</v>
      </c>
      <c r="F23" s="39">
        <f t="shared" si="1"/>
        <v>0</v>
      </c>
      <c r="G23" s="85"/>
      <c r="H23" s="30"/>
      <c r="I23" s="30"/>
      <c r="J23" s="30"/>
      <c r="K23" s="30"/>
      <c r="L23" s="30"/>
      <c r="M23" s="30"/>
      <c r="N23" s="30"/>
      <c r="O23" s="30"/>
      <c r="P23" s="30"/>
    </row>
    <row r="24" spans="1:16" x14ac:dyDescent="0.2">
      <c r="A24" s="40" t="s">
        <v>70</v>
      </c>
      <c r="B24" s="38" t="s">
        <v>41</v>
      </c>
      <c r="C24" s="129"/>
      <c r="D24" s="131"/>
      <c r="E24" s="138">
        <v>5</v>
      </c>
      <c r="F24" s="39">
        <f t="shared" si="1"/>
        <v>0</v>
      </c>
      <c r="G24" s="85"/>
      <c r="H24" s="30"/>
      <c r="I24" s="30"/>
      <c r="J24" s="30"/>
      <c r="K24" s="30"/>
      <c r="L24" s="30"/>
      <c r="M24" s="30"/>
      <c r="N24" s="30"/>
      <c r="O24" s="30"/>
      <c r="P24" s="30"/>
    </row>
    <row r="25" spans="1:16" x14ac:dyDescent="0.2">
      <c r="A25" s="40" t="s">
        <v>70</v>
      </c>
      <c r="B25" s="38" t="s">
        <v>73</v>
      </c>
      <c r="C25" s="129"/>
      <c r="D25" s="131"/>
      <c r="E25" s="138">
        <v>1.5</v>
      </c>
      <c r="F25" s="39">
        <f t="shared" si="1"/>
        <v>0</v>
      </c>
      <c r="G25" s="85"/>
      <c r="H25" s="30"/>
      <c r="I25" s="30"/>
      <c r="J25" s="30"/>
      <c r="K25" s="30"/>
      <c r="L25" s="30"/>
      <c r="M25" s="30"/>
      <c r="N25" s="30"/>
      <c r="O25" s="30"/>
      <c r="P25" s="30"/>
    </row>
    <row r="26" spans="1:16" x14ac:dyDescent="0.2">
      <c r="A26" s="40" t="s">
        <v>70</v>
      </c>
      <c r="B26" s="38" t="s">
        <v>74</v>
      </c>
      <c r="C26" s="129"/>
      <c r="D26" s="131"/>
      <c r="E26" s="138">
        <v>4.5</v>
      </c>
      <c r="F26" s="39">
        <f t="shared" si="1"/>
        <v>0</v>
      </c>
      <c r="G26" s="85"/>
      <c r="H26" s="30"/>
      <c r="I26" s="30"/>
      <c r="J26" s="30"/>
      <c r="K26" s="30"/>
      <c r="L26" s="30"/>
      <c r="M26" s="30"/>
      <c r="N26" s="30"/>
      <c r="O26" s="30"/>
      <c r="P26" s="30"/>
    </row>
    <row r="27" spans="1:16" x14ac:dyDescent="0.2">
      <c r="A27" s="40" t="s">
        <v>70</v>
      </c>
      <c r="B27" s="38" t="s">
        <v>75</v>
      </c>
      <c r="C27" s="129"/>
      <c r="D27" s="131"/>
      <c r="E27" s="138">
        <v>2.8</v>
      </c>
      <c r="F27" s="39">
        <f t="shared" si="1"/>
        <v>0</v>
      </c>
      <c r="G27" s="85"/>
      <c r="H27" s="30"/>
      <c r="I27" s="30"/>
      <c r="J27" s="30"/>
      <c r="K27" s="30"/>
      <c r="L27" s="30"/>
      <c r="M27" s="30"/>
      <c r="N27" s="30"/>
      <c r="O27" s="30"/>
      <c r="P27" s="30"/>
    </row>
    <row r="28" spans="1:16" x14ac:dyDescent="0.2">
      <c r="A28" s="40" t="s">
        <v>70</v>
      </c>
      <c r="B28" s="40" t="s">
        <v>50</v>
      </c>
      <c r="C28" s="129"/>
      <c r="D28" s="131"/>
      <c r="E28" s="138">
        <v>2.5</v>
      </c>
      <c r="F28" s="39">
        <f t="shared" si="1"/>
        <v>0</v>
      </c>
      <c r="G28" s="85"/>
      <c r="H28" s="30"/>
      <c r="I28" s="30"/>
      <c r="J28" s="30"/>
      <c r="K28" s="30"/>
      <c r="L28" s="30"/>
      <c r="M28" s="30"/>
      <c r="N28" s="30"/>
      <c r="O28" s="30"/>
      <c r="P28" s="30"/>
    </row>
    <row r="29" spans="1:16" x14ac:dyDescent="0.2">
      <c r="A29" s="40" t="s">
        <v>76</v>
      </c>
      <c r="B29" s="38" t="s">
        <v>24</v>
      </c>
      <c r="C29" s="129"/>
      <c r="D29" s="131"/>
      <c r="E29" s="138">
        <v>6</v>
      </c>
      <c r="F29" s="39">
        <f t="shared" si="1"/>
        <v>0</v>
      </c>
      <c r="G29" s="85"/>
      <c r="H29" s="30"/>
      <c r="I29" s="30"/>
      <c r="J29" s="30"/>
      <c r="K29" s="30"/>
      <c r="L29" s="30"/>
      <c r="M29" s="30"/>
      <c r="N29" s="30"/>
      <c r="O29" s="30"/>
      <c r="P29" s="30"/>
    </row>
    <row r="30" spans="1:16" x14ac:dyDescent="0.2">
      <c r="A30" s="40" t="s">
        <v>68</v>
      </c>
      <c r="B30" s="38" t="s">
        <v>26</v>
      </c>
      <c r="C30" s="129"/>
      <c r="D30" s="131"/>
      <c r="E30" s="138">
        <v>8</v>
      </c>
      <c r="F30" s="39">
        <f t="shared" si="1"/>
        <v>0</v>
      </c>
      <c r="G30" s="85"/>
      <c r="H30" s="30"/>
      <c r="I30" s="30"/>
      <c r="J30" s="30"/>
      <c r="K30" s="30"/>
      <c r="L30" s="30"/>
      <c r="M30" s="30"/>
      <c r="N30" s="30"/>
      <c r="O30" s="30"/>
      <c r="P30" s="30"/>
    </row>
    <row r="31" spans="1:16" x14ac:dyDescent="0.2">
      <c r="A31" s="40" t="s">
        <v>68</v>
      </c>
      <c r="B31" s="38" t="s">
        <v>43</v>
      </c>
      <c r="C31" s="129"/>
      <c r="D31" s="131"/>
      <c r="E31" s="138">
        <v>4</v>
      </c>
      <c r="F31" s="39">
        <f>C31*E31</f>
        <v>0</v>
      </c>
      <c r="G31" s="85"/>
      <c r="H31" s="30"/>
      <c r="I31" s="30"/>
      <c r="J31" s="30"/>
      <c r="K31" s="30"/>
      <c r="L31" s="30"/>
      <c r="M31" s="30"/>
      <c r="N31" s="30"/>
      <c r="O31" s="30"/>
      <c r="P31" s="30"/>
    </row>
    <row r="32" spans="1:16" x14ac:dyDescent="0.2">
      <c r="A32" s="40" t="s">
        <v>77</v>
      </c>
      <c r="B32" s="38" t="s">
        <v>40</v>
      </c>
      <c r="C32" s="129"/>
      <c r="D32" s="131"/>
      <c r="E32" s="138">
        <v>6</v>
      </c>
      <c r="F32" s="39">
        <f>C32*E32</f>
        <v>0</v>
      </c>
      <c r="G32" s="85"/>
      <c r="H32" s="30"/>
      <c r="I32" s="30"/>
      <c r="J32" s="30"/>
      <c r="K32" s="30"/>
      <c r="L32" s="30"/>
      <c r="M32" s="30"/>
      <c r="N32" s="30"/>
      <c r="O32" s="30"/>
      <c r="P32" s="30"/>
    </row>
    <row r="33" spans="1:16" x14ac:dyDescent="0.2">
      <c r="A33" s="40" t="s">
        <v>77</v>
      </c>
      <c r="B33" s="40" t="s">
        <v>51</v>
      </c>
      <c r="C33" s="129"/>
      <c r="D33" s="131"/>
      <c r="E33" s="138">
        <v>7.7</v>
      </c>
      <c r="F33" s="39">
        <f>C33*E33</f>
        <v>0</v>
      </c>
      <c r="G33" s="85"/>
      <c r="H33" s="30"/>
      <c r="I33" s="30"/>
      <c r="J33" s="30"/>
      <c r="K33" s="30"/>
      <c r="L33" s="30"/>
      <c r="M33" s="30"/>
      <c r="N33" s="30"/>
      <c r="O33" s="30"/>
      <c r="P33" s="30"/>
    </row>
    <row r="34" spans="1:16" x14ac:dyDescent="0.2">
      <c r="A34" s="40" t="s">
        <v>78</v>
      </c>
      <c r="B34" s="38" t="s">
        <v>11</v>
      </c>
      <c r="C34" s="129"/>
      <c r="D34" s="131"/>
      <c r="E34" s="138">
        <v>10</v>
      </c>
      <c r="F34" s="39">
        <f t="shared" si="1"/>
        <v>0</v>
      </c>
      <c r="G34" s="85"/>
      <c r="H34" s="30"/>
      <c r="I34" s="30"/>
      <c r="J34" s="30"/>
      <c r="K34" s="30"/>
      <c r="L34" s="30"/>
      <c r="M34" s="30"/>
      <c r="N34" s="30"/>
      <c r="O34" s="30"/>
      <c r="P34" s="30"/>
    </row>
    <row r="35" spans="1:16" x14ac:dyDescent="0.2">
      <c r="A35" s="40" t="s">
        <v>78</v>
      </c>
      <c r="B35" s="38" t="s">
        <v>13</v>
      </c>
      <c r="C35" s="129"/>
      <c r="D35" s="131"/>
      <c r="E35" s="138">
        <v>10</v>
      </c>
      <c r="F35" s="39">
        <f t="shared" si="1"/>
        <v>0</v>
      </c>
      <c r="G35" s="86"/>
      <c r="H35" s="86"/>
      <c r="I35" s="86"/>
      <c r="J35" s="30"/>
      <c r="K35" s="30"/>
      <c r="L35" s="30"/>
      <c r="M35" s="30"/>
      <c r="N35" s="30"/>
      <c r="O35" s="30"/>
      <c r="P35" s="30"/>
    </row>
    <row r="36" spans="1:16" x14ac:dyDescent="0.2">
      <c r="A36" s="40" t="s">
        <v>78</v>
      </c>
      <c r="B36" s="38" t="s">
        <v>14</v>
      </c>
      <c r="C36" s="129"/>
      <c r="D36" s="131"/>
      <c r="E36" s="138">
        <v>13</v>
      </c>
      <c r="F36" s="39">
        <f t="shared" si="1"/>
        <v>0</v>
      </c>
      <c r="G36" s="86"/>
      <c r="H36" s="86"/>
      <c r="I36" s="86"/>
      <c r="J36" s="30"/>
      <c r="K36" s="30"/>
      <c r="L36" s="30"/>
      <c r="M36" s="30"/>
      <c r="N36" s="30"/>
      <c r="O36" s="30"/>
      <c r="P36" s="30"/>
    </row>
    <row r="37" spans="1:16" ht="12.75" customHeight="1" x14ac:dyDescent="0.2">
      <c r="A37" s="40" t="s">
        <v>78</v>
      </c>
      <c r="B37" s="38" t="s">
        <v>29</v>
      </c>
      <c r="C37" s="129"/>
      <c r="D37" s="131"/>
      <c r="E37" s="138">
        <v>8</v>
      </c>
      <c r="F37" s="39">
        <f t="shared" si="1"/>
        <v>0</v>
      </c>
      <c r="G37" s="86"/>
      <c r="H37" s="86"/>
      <c r="I37" s="86"/>
      <c r="J37" s="30"/>
      <c r="K37" s="30"/>
      <c r="L37" s="30"/>
      <c r="M37" s="30"/>
      <c r="N37" s="30"/>
      <c r="O37" s="30"/>
      <c r="P37" s="30"/>
    </row>
    <row r="38" spans="1:16" x14ac:dyDescent="0.2">
      <c r="A38" s="40" t="s">
        <v>78</v>
      </c>
      <c r="B38" s="38" t="s">
        <v>30</v>
      </c>
      <c r="C38" s="129"/>
      <c r="D38" s="131"/>
      <c r="E38" s="138">
        <v>7</v>
      </c>
      <c r="F38" s="39">
        <f t="shared" si="1"/>
        <v>0</v>
      </c>
      <c r="G38" s="85"/>
      <c r="H38" s="30"/>
      <c r="I38" s="30"/>
      <c r="J38" s="30"/>
      <c r="K38" s="30"/>
      <c r="L38" s="30"/>
      <c r="M38" s="30"/>
      <c r="N38" s="30"/>
      <c r="O38" s="30"/>
      <c r="P38" s="30"/>
    </row>
    <row r="39" spans="1:16" x14ac:dyDescent="0.2">
      <c r="A39" s="40" t="s">
        <v>78</v>
      </c>
      <c r="B39" s="38" t="s">
        <v>31</v>
      </c>
      <c r="C39" s="129"/>
      <c r="D39" s="131"/>
      <c r="E39" s="138">
        <v>4</v>
      </c>
      <c r="F39" s="39">
        <f t="shared" si="1"/>
        <v>0</v>
      </c>
      <c r="G39" s="85"/>
      <c r="H39" s="30"/>
      <c r="I39" s="30"/>
      <c r="J39" s="30"/>
      <c r="K39" s="30"/>
      <c r="L39" s="30"/>
      <c r="M39" s="30"/>
      <c r="N39" s="30"/>
      <c r="O39" s="30"/>
      <c r="P39" s="30"/>
    </row>
    <row r="40" spans="1:16" x14ac:dyDescent="0.2">
      <c r="A40" s="40" t="s">
        <v>78</v>
      </c>
      <c r="B40" s="38" t="s">
        <v>44</v>
      </c>
      <c r="C40" s="129"/>
      <c r="D40" s="131"/>
      <c r="E40" s="138">
        <v>7.9</v>
      </c>
      <c r="F40" s="39">
        <f t="shared" si="1"/>
        <v>0</v>
      </c>
      <c r="G40" s="85"/>
      <c r="H40" s="30"/>
      <c r="I40" s="30"/>
      <c r="J40" s="30"/>
      <c r="K40" s="30"/>
      <c r="L40" s="30"/>
      <c r="M40" s="30"/>
      <c r="N40" s="30"/>
      <c r="O40" s="30"/>
      <c r="P40" s="30"/>
    </row>
    <row r="41" spans="1:16" x14ac:dyDescent="0.2">
      <c r="A41" s="40" t="s">
        <v>78</v>
      </c>
      <c r="B41" s="38" t="s">
        <v>45</v>
      </c>
      <c r="C41" s="129"/>
      <c r="D41" s="131"/>
      <c r="E41" s="138">
        <v>2.2999999999999998</v>
      </c>
      <c r="F41" s="39">
        <f t="shared" si="1"/>
        <v>0</v>
      </c>
      <c r="G41" s="85"/>
      <c r="H41" s="30"/>
      <c r="I41" s="30"/>
      <c r="J41" s="30"/>
      <c r="K41" s="30"/>
      <c r="L41" s="30"/>
      <c r="M41" s="30"/>
      <c r="N41" s="30"/>
      <c r="O41" s="30"/>
      <c r="P41" s="30"/>
    </row>
    <row r="42" spans="1:16" x14ac:dyDescent="0.2">
      <c r="A42" s="40" t="s">
        <v>78</v>
      </c>
      <c r="B42" s="38" t="s">
        <v>46</v>
      </c>
      <c r="C42" s="129"/>
      <c r="D42" s="131"/>
      <c r="E42" s="138">
        <v>3.5</v>
      </c>
      <c r="F42" s="39">
        <f t="shared" si="1"/>
        <v>0</v>
      </c>
      <c r="G42" s="85"/>
      <c r="H42" s="30"/>
      <c r="I42" s="30"/>
      <c r="J42" s="30"/>
      <c r="K42" s="30"/>
      <c r="L42" s="30"/>
      <c r="M42" s="30"/>
      <c r="N42" s="30"/>
      <c r="O42" s="30"/>
      <c r="P42" s="30"/>
    </row>
    <row r="43" spans="1:16" x14ac:dyDescent="0.2">
      <c r="A43" s="40" t="s">
        <v>78</v>
      </c>
      <c r="B43" s="38" t="s">
        <v>47</v>
      </c>
      <c r="C43" s="129"/>
      <c r="D43" s="131"/>
      <c r="E43" s="138">
        <v>4.4000000000000004</v>
      </c>
      <c r="F43" s="39">
        <f t="shared" si="1"/>
        <v>0</v>
      </c>
      <c r="G43" s="85"/>
      <c r="H43" s="30"/>
      <c r="I43" s="30"/>
      <c r="J43" s="30"/>
      <c r="K43" s="30"/>
      <c r="L43" s="30"/>
      <c r="M43" s="30"/>
      <c r="N43" s="30"/>
      <c r="O43" s="30"/>
      <c r="P43" s="30"/>
    </row>
    <row r="44" spans="1:16" x14ac:dyDescent="0.2">
      <c r="A44" s="40" t="s">
        <v>78</v>
      </c>
      <c r="B44" s="38" t="s">
        <v>48</v>
      </c>
      <c r="C44" s="129"/>
      <c r="D44" s="131"/>
      <c r="E44" s="138">
        <v>6.1</v>
      </c>
      <c r="F44" s="39">
        <f t="shared" si="1"/>
        <v>0</v>
      </c>
      <c r="G44" s="85"/>
      <c r="H44" s="30"/>
      <c r="I44" s="30"/>
      <c r="J44" s="30"/>
      <c r="K44" s="30"/>
      <c r="L44" s="30"/>
      <c r="M44" s="30"/>
      <c r="N44" s="30"/>
      <c r="O44" s="30"/>
      <c r="P44" s="30"/>
    </row>
    <row r="45" spans="1:16" x14ac:dyDescent="0.2">
      <c r="A45" s="40" t="s">
        <v>79</v>
      </c>
      <c r="B45" s="38" t="s">
        <v>9</v>
      </c>
      <c r="C45" s="129"/>
      <c r="D45" s="131"/>
      <c r="E45" s="138">
        <v>20</v>
      </c>
      <c r="F45" s="39">
        <f>C45*E45</f>
        <v>0</v>
      </c>
      <c r="G45" s="85"/>
      <c r="H45" s="30"/>
      <c r="I45" s="30"/>
      <c r="J45" s="30"/>
      <c r="K45" s="30"/>
      <c r="L45" s="30"/>
      <c r="M45" s="30"/>
      <c r="N45" s="30"/>
      <c r="O45" s="30"/>
      <c r="P45" s="30"/>
    </row>
    <row r="46" spans="1:16" x14ac:dyDescent="0.2">
      <c r="A46" s="40" t="s">
        <v>79</v>
      </c>
      <c r="B46" s="38" t="s">
        <v>10</v>
      </c>
      <c r="C46" s="129"/>
      <c r="D46" s="131"/>
      <c r="E46" s="138">
        <v>15</v>
      </c>
      <c r="F46" s="39">
        <f>C46*E46</f>
        <v>0</v>
      </c>
      <c r="G46" s="85"/>
      <c r="H46" s="30"/>
      <c r="I46" s="30"/>
      <c r="J46" s="30"/>
      <c r="K46" s="30"/>
      <c r="L46" s="30"/>
      <c r="M46" s="30"/>
      <c r="N46" s="30"/>
      <c r="O46" s="30"/>
      <c r="P46" s="30"/>
    </row>
    <row r="47" spans="1:16" x14ac:dyDescent="0.2">
      <c r="A47" s="40" t="s">
        <v>79</v>
      </c>
      <c r="B47" s="38" t="s">
        <v>15</v>
      </c>
      <c r="C47" s="129"/>
      <c r="D47" s="131"/>
      <c r="E47" s="138">
        <v>20</v>
      </c>
      <c r="F47" s="39">
        <f>C47*E47</f>
        <v>0</v>
      </c>
      <c r="G47" s="85"/>
      <c r="H47" s="30"/>
      <c r="I47" s="30"/>
      <c r="J47" s="30"/>
      <c r="K47" s="30"/>
      <c r="L47" s="30"/>
      <c r="M47" s="30"/>
      <c r="N47" s="30"/>
      <c r="O47" s="30"/>
      <c r="P47" s="30"/>
    </row>
    <row r="48" spans="1:16" x14ac:dyDescent="0.2">
      <c r="A48" s="40" t="s">
        <v>79</v>
      </c>
      <c r="B48" s="38" t="s">
        <v>18</v>
      </c>
      <c r="C48" s="129"/>
      <c r="D48" s="131"/>
      <c r="E48" s="138">
        <v>15</v>
      </c>
      <c r="F48" s="39">
        <f t="shared" si="1"/>
        <v>0</v>
      </c>
      <c r="G48" s="85"/>
      <c r="H48" s="30"/>
      <c r="I48" s="30"/>
      <c r="J48" s="30"/>
      <c r="K48" s="30"/>
      <c r="L48" s="30"/>
      <c r="M48" s="30"/>
      <c r="N48" s="30"/>
      <c r="O48" s="30"/>
      <c r="P48" s="30"/>
    </row>
    <row r="49" spans="1:16" x14ac:dyDescent="0.2">
      <c r="A49" s="40" t="s">
        <v>79</v>
      </c>
      <c r="B49" s="38" t="s">
        <v>19</v>
      </c>
      <c r="C49" s="129"/>
      <c r="D49" s="131"/>
      <c r="E49" s="138">
        <v>30</v>
      </c>
      <c r="F49" s="39">
        <f t="shared" si="1"/>
        <v>0</v>
      </c>
      <c r="G49" s="85"/>
      <c r="H49" s="30"/>
      <c r="I49" s="30"/>
      <c r="J49" s="30"/>
      <c r="K49" s="30"/>
      <c r="L49" s="30"/>
      <c r="M49" s="30"/>
      <c r="N49" s="30"/>
      <c r="O49" s="30"/>
      <c r="P49" s="30"/>
    </row>
    <row r="50" spans="1:16" x14ac:dyDescent="0.2">
      <c r="A50" s="40" t="s">
        <v>79</v>
      </c>
      <c r="B50" s="38" t="s">
        <v>20</v>
      </c>
      <c r="C50" s="129"/>
      <c r="D50" s="131"/>
      <c r="E50" s="138">
        <v>40</v>
      </c>
      <c r="F50" s="39">
        <f t="shared" si="1"/>
        <v>0</v>
      </c>
      <c r="G50" s="85"/>
      <c r="H50" s="30"/>
      <c r="I50" s="30"/>
      <c r="J50" s="30"/>
      <c r="K50" s="30"/>
      <c r="L50" s="30"/>
      <c r="M50" s="30"/>
      <c r="N50" s="30"/>
      <c r="O50" s="30"/>
      <c r="P50" s="30"/>
    </row>
    <row r="51" spans="1:16" x14ac:dyDescent="0.2">
      <c r="A51" s="40" t="s">
        <v>79</v>
      </c>
      <c r="B51" s="38" t="s">
        <v>23</v>
      </c>
      <c r="C51" s="129"/>
      <c r="D51" s="131"/>
      <c r="E51" s="138">
        <v>4.5</v>
      </c>
      <c r="F51" s="39">
        <f t="shared" si="1"/>
        <v>0</v>
      </c>
      <c r="G51" s="85"/>
      <c r="H51" s="30"/>
      <c r="I51" s="30"/>
      <c r="J51" s="30"/>
      <c r="K51" s="30"/>
      <c r="L51" s="30"/>
      <c r="M51" s="30"/>
      <c r="N51" s="30"/>
      <c r="O51" s="30"/>
      <c r="P51" s="30"/>
    </row>
    <row r="52" spans="1:16" x14ac:dyDescent="0.2">
      <c r="A52" s="40" t="s">
        <v>79</v>
      </c>
      <c r="B52" s="38" t="s">
        <v>25</v>
      </c>
      <c r="C52" s="129"/>
      <c r="D52" s="131"/>
      <c r="E52" s="138">
        <v>11</v>
      </c>
      <c r="F52" s="39">
        <f t="shared" si="1"/>
        <v>0</v>
      </c>
      <c r="G52" s="85"/>
      <c r="H52" s="30"/>
      <c r="I52" s="30"/>
      <c r="J52" s="30"/>
      <c r="K52" s="30"/>
      <c r="L52" s="30"/>
      <c r="M52" s="30"/>
      <c r="N52" s="30"/>
      <c r="O52" s="30"/>
      <c r="P52" s="30"/>
    </row>
    <row r="53" spans="1:16" x14ac:dyDescent="0.2">
      <c r="A53" s="40" t="s">
        <v>79</v>
      </c>
      <c r="B53" s="38" t="s">
        <v>80</v>
      </c>
      <c r="C53" s="129"/>
      <c r="D53" s="131"/>
      <c r="E53" s="138">
        <v>13</v>
      </c>
      <c r="F53" s="39">
        <f t="shared" si="1"/>
        <v>0</v>
      </c>
      <c r="G53" s="85"/>
      <c r="H53" s="30"/>
      <c r="I53" s="30"/>
      <c r="J53" s="30"/>
      <c r="K53" s="30"/>
      <c r="L53" s="30"/>
      <c r="M53" s="30"/>
      <c r="N53" s="30"/>
      <c r="O53" s="30"/>
      <c r="P53" s="30"/>
    </row>
    <row r="54" spans="1:16" x14ac:dyDescent="0.2">
      <c r="A54" s="40" t="s">
        <v>79</v>
      </c>
      <c r="B54" s="38" t="s">
        <v>27</v>
      </c>
      <c r="C54" s="129"/>
      <c r="D54" s="131"/>
      <c r="E54" s="138">
        <v>24</v>
      </c>
      <c r="F54" s="39">
        <f t="shared" si="1"/>
        <v>0</v>
      </c>
      <c r="G54" s="85"/>
      <c r="H54" s="30"/>
      <c r="I54" s="30"/>
      <c r="J54" s="30"/>
      <c r="K54" s="30"/>
      <c r="L54" s="30"/>
      <c r="M54" s="30"/>
      <c r="N54" s="30"/>
      <c r="O54" s="30"/>
      <c r="P54" s="30"/>
    </row>
    <row r="55" spans="1:16" x14ac:dyDescent="0.2">
      <c r="A55" s="40" t="s">
        <v>79</v>
      </c>
      <c r="B55" s="38" t="s">
        <v>28</v>
      </c>
      <c r="C55" s="129"/>
      <c r="D55" s="131"/>
      <c r="E55" s="138">
        <v>32</v>
      </c>
      <c r="F55" s="39">
        <f t="shared" si="1"/>
        <v>0</v>
      </c>
      <c r="G55" s="85"/>
      <c r="H55" s="30"/>
      <c r="I55" s="30"/>
      <c r="J55" s="30"/>
      <c r="K55" s="30"/>
      <c r="L55" s="30"/>
      <c r="M55" s="30"/>
      <c r="N55" s="30"/>
      <c r="O55" s="30"/>
      <c r="P55" s="30"/>
    </row>
    <row r="56" spans="1:16" x14ac:dyDescent="0.2">
      <c r="A56" s="40" t="s">
        <v>79</v>
      </c>
      <c r="B56" s="38" t="s">
        <v>32</v>
      </c>
      <c r="C56" s="129"/>
      <c r="D56" s="131"/>
      <c r="E56" s="138">
        <v>18</v>
      </c>
      <c r="F56" s="39">
        <f t="shared" si="1"/>
        <v>0</v>
      </c>
      <c r="G56" s="85"/>
      <c r="H56" s="30"/>
      <c r="I56" s="30"/>
      <c r="J56" s="30"/>
      <c r="K56" s="30"/>
      <c r="L56" s="30"/>
      <c r="M56" s="30"/>
      <c r="N56" s="30"/>
      <c r="O56" s="30"/>
      <c r="P56" s="30"/>
    </row>
    <row r="57" spans="1:16" x14ac:dyDescent="0.2">
      <c r="A57" s="40" t="s">
        <v>79</v>
      </c>
      <c r="B57" s="38" t="s">
        <v>33</v>
      </c>
      <c r="C57" s="129"/>
      <c r="D57" s="131"/>
      <c r="E57" s="138">
        <v>22</v>
      </c>
      <c r="F57" s="39">
        <f t="shared" si="1"/>
        <v>0</v>
      </c>
      <c r="G57" s="85"/>
      <c r="H57" s="30"/>
      <c r="I57" s="30"/>
      <c r="J57" s="30"/>
      <c r="K57" s="30"/>
      <c r="L57" s="30"/>
      <c r="M57" s="30"/>
      <c r="N57" s="30"/>
      <c r="O57" s="30"/>
      <c r="P57" s="30"/>
    </row>
    <row r="58" spans="1:16" x14ac:dyDescent="0.2">
      <c r="A58" s="40" t="s">
        <v>79</v>
      </c>
      <c r="B58" s="38" t="s">
        <v>34</v>
      </c>
      <c r="C58" s="129"/>
      <c r="D58" s="131"/>
      <c r="E58" s="138">
        <v>22</v>
      </c>
      <c r="F58" s="39">
        <f t="shared" si="1"/>
        <v>0</v>
      </c>
      <c r="G58" s="85"/>
      <c r="H58" s="30"/>
      <c r="I58" s="30"/>
      <c r="J58" s="30"/>
      <c r="K58" s="30"/>
      <c r="L58" s="30"/>
      <c r="M58" s="30"/>
      <c r="N58" s="30"/>
      <c r="O58" s="30"/>
      <c r="P58" s="30"/>
    </row>
    <row r="59" spans="1:16" x14ac:dyDescent="0.2">
      <c r="A59" s="40" t="s">
        <v>79</v>
      </c>
      <c r="B59" s="38" t="s">
        <v>35</v>
      </c>
      <c r="C59" s="129"/>
      <c r="D59" s="131"/>
      <c r="E59" s="138">
        <v>30</v>
      </c>
      <c r="F59" s="39">
        <f t="shared" si="1"/>
        <v>0</v>
      </c>
      <c r="G59" s="85"/>
      <c r="H59" s="30"/>
      <c r="I59" s="30"/>
      <c r="J59" s="30"/>
      <c r="K59" s="30"/>
      <c r="L59" s="30"/>
      <c r="M59" s="30"/>
      <c r="N59" s="30"/>
      <c r="O59" s="30"/>
      <c r="P59" s="30"/>
    </row>
    <row r="60" spans="1:16" x14ac:dyDescent="0.2">
      <c r="A60" s="40" t="s">
        <v>79</v>
      </c>
      <c r="B60" s="38" t="s">
        <v>36</v>
      </c>
      <c r="C60" s="129"/>
      <c r="D60" s="131"/>
      <c r="E60" s="138">
        <v>15</v>
      </c>
      <c r="F60" s="39">
        <f t="shared" si="1"/>
        <v>0</v>
      </c>
      <c r="G60" s="85"/>
      <c r="H60" s="30"/>
      <c r="I60" s="30"/>
      <c r="J60" s="30"/>
      <c r="K60" s="30"/>
      <c r="L60" s="30"/>
      <c r="M60" s="30"/>
      <c r="N60" s="30"/>
      <c r="O60" s="30"/>
      <c r="P60" s="30"/>
    </row>
    <row r="61" spans="1:16" x14ac:dyDescent="0.2">
      <c r="A61" s="40" t="s">
        <v>79</v>
      </c>
      <c r="B61" s="38" t="s">
        <v>37</v>
      </c>
      <c r="C61" s="129"/>
      <c r="D61" s="131"/>
      <c r="E61" s="138">
        <v>20</v>
      </c>
      <c r="F61" s="39">
        <f t="shared" si="1"/>
        <v>0</v>
      </c>
      <c r="G61" s="85"/>
      <c r="H61" s="30"/>
      <c r="I61" s="30"/>
      <c r="J61" s="30"/>
      <c r="K61" s="30"/>
      <c r="L61" s="30"/>
      <c r="M61" s="30"/>
      <c r="N61" s="30"/>
      <c r="O61" s="30"/>
      <c r="P61" s="30"/>
    </row>
    <row r="62" spans="1:16" x14ac:dyDescent="0.2">
      <c r="A62" s="40" t="s">
        <v>79</v>
      </c>
      <c r="B62" s="38" t="s">
        <v>38</v>
      </c>
      <c r="C62" s="129"/>
      <c r="D62" s="131"/>
      <c r="E62" s="138">
        <v>18</v>
      </c>
      <c r="F62" s="39">
        <f t="shared" si="1"/>
        <v>0</v>
      </c>
      <c r="G62" s="85"/>
      <c r="H62" s="30"/>
      <c r="I62" s="30"/>
      <c r="J62" s="30"/>
      <c r="K62" s="30"/>
      <c r="L62" s="30"/>
      <c r="M62" s="30"/>
      <c r="N62" s="30"/>
      <c r="O62" s="30"/>
      <c r="P62" s="30"/>
    </row>
    <row r="63" spans="1:16" x14ac:dyDescent="0.2">
      <c r="A63" s="40" t="s">
        <v>79</v>
      </c>
      <c r="B63" s="38" t="s">
        <v>39</v>
      </c>
      <c r="C63" s="129"/>
      <c r="D63" s="131"/>
      <c r="E63" s="138">
        <v>25</v>
      </c>
      <c r="F63" s="39">
        <f t="shared" si="1"/>
        <v>0</v>
      </c>
      <c r="G63" s="85"/>
      <c r="H63" s="30"/>
      <c r="I63" s="30"/>
      <c r="J63" s="30"/>
      <c r="K63" s="30"/>
      <c r="L63" s="30"/>
      <c r="M63" s="30"/>
      <c r="N63" s="30"/>
      <c r="O63" s="30"/>
      <c r="P63" s="30"/>
    </row>
    <row r="64" spans="1:16" x14ac:dyDescent="0.2">
      <c r="A64" s="40" t="s">
        <v>79</v>
      </c>
      <c r="B64" s="38" t="s">
        <v>42</v>
      </c>
      <c r="C64" s="129"/>
      <c r="D64" s="131"/>
      <c r="E64" s="138">
        <v>4.5</v>
      </c>
      <c r="F64" s="39">
        <f t="shared" si="1"/>
        <v>0</v>
      </c>
      <c r="G64" s="85"/>
      <c r="H64" s="30"/>
      <c r="I64" s="30"/>
      <c r="J64" s="30"/>
      <c r="K64" s="30"/>
      <c r="L64" s="30"/>
      <c r="M64" s="30"/>
      <c r="N64" s="30"/>
      <c r="O64" s="30"/>
      <c r="P64" s="30"/>
    </row>
    <row r="65" spans="1:16" x14ac:dyDescent="0.2">
      <c r="A65" s="40" t="s">
        <v>79</v>
      </c>
      <c r="B65" s="38" t="s">
        <v>49</v>
      </c>
      <c r="C65" s="129"/>
      <c r="D65" s="131"/>
      <c r="E65" s="138">
        <v>7</v>
      </c>
      <c r="F65" s="39">
        <f t="shared" si="1"/>
        <v>0</v>
      </c>
      <c r="G65" s="85"/>
      <c r="H65" s="30"/>
      <c r="I65" s="30"/>
      <c r="J65" s="30"/>
      <c r="K65" s="30"/>
      <c r="L65" s="30"/>
      <c r="M65" s="30"/>
      <c r="N65" s="30"/>
      <c r="O65" s="30"/>
      <c r="P65" s="30"/>
    </row>
    <row r="66" spans="1:16" ht="13.5" thickBot="1" x14ac:dyDescent="0.25">
      <c r="A66" s="30"/>
      <c r="B66" s="30"/>
      <c r="C66" s="30"/>
      <c r="D66" s="30"/>
      <c r="E66" s="30"/>
      <c r="F66" s="87"/>
      <c r="G66" s="85"/>
      <c r="H66" s="30"/>
      <c r="I66" s="30"/>
      <c r="J66" s="30"/>
      <c r="K66" s="30"/>
      <c r="L66" s="30"/>
      <c r="M66" s="30"/>
      <c r="N66" s="30"/>
      <c r="O66" s="30"/>
      <c r="P66" s="30"/>
    </row>
    <row r="67" spans="1:16" ht="13.5" thickBot="1" x14ac:dyDescent="0.25">
      <c r="A67" s="30"/>
      <c r="B67" s="30"/>
      <c r="C67" s="30"/>
      <c r="D67" s="30"/>
      <c r="E67" s="82" t="s">
        <v>354</v>
      </c>
      <c r="F67" s="83">
        <f>SUM(F6:F15,F19:F65)</f>
        <v>0</v>
      </c>
      <c r="G67" s="85"/>
      <c r="H67" s="30"/>
      <c r="I67" s="30"/>
      <c r="J67" s="30"/>
      <c r="K67" s="30"/>
      <c r="L67" s="30"/>
      <c r="M67" s="30"/>
      <c r="N67" s="30"/>
      <c r="O67" s="30"/>
      <c r="P67" s="30"/>
    </row>
    <row r="68" spans="1:16" x14ac:dyDescent="0.2">
      <c r="A68" s="30"/>
      <c r="B68" s="30"/>
      <c r="C68" s="30"/>
      <c r="D68" s="30"/>
      <c r="E68" s="30"/>
      <c r="F68" s="30"/>
      <c r="G68" s="85"/>
      <c r="H68" s="30"/>
      <c r="I68" s="30"/>
      <c r="J68" s="30"/>
      <c r="K68" s="30"/>
      <c r="L68" s="30"/>
      <c r="M68" s="30"/>
      <c r="N68" s="30"/>
      <c r="O68" s="30"/>
      <c r="P68" s="30"/>
    </row>
    <row r="69" spans="1:16" x14ac:dyDescent="0.2">
      <c r="A69" s="30"/>
      <c r="B69" s="30"/>
      <c r="C69" s="30"/>
      <c r="D69" s="30"/>
      <c r="E69" s="30"/>
      <c r="F69" s="30"/>
      <c r="G69" s="85"/>
      <c r="H69" s="30"/>
      <c r="I69" s="30"/>
      <c r="J69" s="30"/>
      <c r="K69" s="30"/>
      <c r="L69" s="30"/>
      <c r="M69" s="30"/>
      <c r="N69" s="30"/>
      <c r="O69" s="30"/>
      <c r="P69" s="30"/>
    </row>
    <row r="70" spans="1:16" x14ac:dyDescent="0.2">
      <c r="A70" s="30"/>
      <c r="B70" s="30"/>
      <c r="C70" s="30"/>
      <c r="D70" s="30"/>
      <c r="E70" s="30"/>
      <c r="F70" s="30"/>
      <c r="G70" s="85"/>
      <c r="H70" s="30"/>
      <c r="I70" s="30"/>
      <c r="J70" s="30"/>
      <c r="K70" s="30"/>
      <c r="L70" s="30"/>
      <c r="M70" s="30"/>
      <c r="N70" s="30"/>
      <c r="O70" s="30"/>
      <c r="P70" s="30"/>
    </row>
    <row r="71" spans="1:16" x14ac:dyDescent="0.2">
      <c r="G71" s="85"/>
    </row>
    <row r="72" spans="1:16" x14ac:dyDescent="0.2">
      <c r="G72" s="85"/>
    </row>
    <row r="73" spans="1:16" x14ac:dyDescent="0.2">
      <c r="G73" s="85"/>
    </row>
    <row r="74" spans="1:16" x14ac:dyDescent="0.2">
      <c r="G74" s="85"/>
    </row>
    <row r="75" spans="1:16" x14ac:dyDescent="0.2">
      <c r="G75" s="85"/>
    </row>
  </sheetData>
  <sheetProtection algorithmName="SHA-512" hashValue="yyTaYSQka54RfKywDwl7xsu6PaSlJwq9HzJsmCmVvK9JoOFonCN0XaZHea8zlnDz0RNuQHnWV0CizQAMW0OXbg==" saltValue="HL04f7JsQawjyO/kGZb/Bg==" spinCount="100000" sheet="1" objects="1" scenarios="1"/>
  <mergeCells count="4">
    <mergeCell ref="H17:P17"/>
    <mergeCell ref="H4:P4"/>
    <mergeCell ref="H6:L7"/>
    <mergeCell ref="H19:L20"/>
  </mergeCells>
  <hyperlinks>
    <hyperlink ref="H2" location="'Bilan apparent'!A1" display="Onglet Bilan apparent"/>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1048417"/>
  <sheetViews>
    <sheetView zoomScaleNormal="100" workbookViewId="0">
      <selection activeCell="E55" sqref="E55"/>
    </sheetView>
  </sheetViews>
  <sheetFormatPr baseColWidth="10" defaultRowHeight="12.75" x14ac:dyDescent="0.2"/>
  <cols>
    <col min="1" max="1" width="21.5703125" style="25" customWidth="1"/>
    <col min="2" max="4" width="20.7109375" style="25" customWidth="1"/>
    <col min="5" max="5" width="18.7109375" style="62" customWidth="1"/>
    <col min="6" max="7" width="18.7109375" style="25" customWidth="1"/>
    <col min="8" max="8" width="14.85546875" style="25" customWidth="1"/>
    <col min="9" max="9" width="21.140625" style="25" customWidth="1"/>
    <col min="10" max="16384" width="11.42578125" style="25"/>
  </cols>
  <sheetData>
    <row r="2" spans="1:18" ht="15.75" x14ac:dyDescent="0.25">
      <c r="A2" s="22" t="s">
        <v>857</v>
      </c>
      <c r="B2" s="23"/>
      <c r="C2" s="23"/>
      <c r="D2" s="23"/>
      <c r="E2" s="23"/>
      <c r="F2" s="23"/>
      <c r="G2" s="23"/>
      <c r="H2" s="23"/>
      <c r="I2" s="23"/>
      <c r="J2" s="24" t="s">
        <v>249</v>
      </c>
    </row>
    <row r="4" spans="1:18" x14ac:dyDescent="0.2">
      <c r="A4" s="88" t="s">
        <v>437</v>
      </c>
      <c r="B4" s="89"/>
      <c r="C4" s="89"/>
      <c r="D4" s="89"/>
      <c r="E4" s="90"/>
      <c r="F4" s="89"/>
      <c r="G4" s="89"/>
      <c r="H4" s="89"/>
      <c r="I4" s="89"/>
      <c r="J4" s="24" t="s">
        <v>249</v>
      </c>
    </row>
    <row r="5" spans="1:18" x14ac:dyDescent="0.2">
      <c r="A5" s="30"/>
      <c r="B5" s="30"/>
      <c r="C5" s="30"/>
      <c r="D5" s="30"/>
      <c r="E5" s="81"/>
      <c r="F5" s="30"/>
      <c r="G5" s="30"/>
      <c r="H5" s="30"/>
      <c r="I5" s="30"/>
      <c r="J5" s="30"/>
      <c r="K5" s="30"/>
      <c r="L5" s="30"/>
      <c r="M5" s="30"/>
      <c r="N5" s="30"/>
      <c r="O5" s="30"/>
      <c r="P5" s="30"/>
      <c r="Q5" s="30"/>
      <c r="R5" s="30"/>
    </row>
    <row r="6" spans="1:18" ht="48" x14ac:dyDescent="0.2">
      <c r="A6" s="27" t="s">
        <v>94</v>
      </c>
      <c r="B6" s="27" t="s">
        <v>95</v>
      </c>
      <c r="C6" s="27" t="s">
        <v>96</v>
      </c>
      <c r="D6" s="29" t="s">
        <v>767</v>
      </c>
      <c r="E6" s="91" t="s">
        <v>439</v>
      </c>
      <c r="F6" s="91" t="s">
        <v>839</v>
      </c>
      <c r="G6" s="91" t="s">
        <v>840</v>
      </c>
      <c r="H6" s="29" t="s">
        <v>834</v>
      </c>
      <c r="I6" s="30"/>
      <c r="J6" s="169" t="s">
        <v>444</v>
      </c>
      <c r="K6" s="169"/>
      <c r="L6" s="169"/>
      <c r="M6" s="169"/>
      <c r="N6" s="169"/>
      <c r="O6" s="169"/>
      <c r="P6" s="169"/>
      <c r="Q6" s="169"/>
      <c r="R6" s="169"/>
    </row>
    <row r="7" spans="1:18" ht="12.75" customHeight="1" x14ac:dyDescent="0.2">
      <c r="A7" s="92" t="s">
        <v>91</v>
      </c>
      <c r="B7" s="26"/>
      <c r="C7" s="26"/>
      <c r="D7" s="93"/>
      <c r="E7" s="78"/>
      <c r="F7" s="78"/>
      <c r="G7" s="78"/>
      <c r="H7" s="34"/>
      <c r="I7" s="30"/>
      <c r="J7" s="80"/>
      <c r="K7" s="30"/>
      <c r="L7" s="30"/>
      <c r="M7" s="30"/>
      <c r="N7" s="30"/>
      <c r="O7" s="30"/>
      <c r="P7" s="30"/>
      <c r="Q7" s="30"/>
      <c r="R7" s="30"/>
    </row>
    <row r="8" spans="1:18" x14ac:dyDescent="0.2">
      <c r="A8" s="94" t="s">
        <v>302</v>
      </c>
      <c r="B8" s="94" t="s">
        <v>88</v>
      </c>
      <c r="C8" s="94" t="s">
        <v>89</v>
      </c>
      <c r="D8" s="135"/>
      <c r="E8" s="138">
        <v>85</v>
      </c>
      <c r="F8" s="135"/>
      <c r="G8" s="138">
        <v>16</v>
      </c>
      <c r="H8" s="39">
        <f>D8*F8/E8*G8</f>
        <v>0</v>
      </c>
      <c r="I8" s="30"/>
      <c r="J8" s="171" t="s">
        <v>841</v>
      </c>
      <c r="K8" s="171"/>
      <c r="L8" s="171"/>
      <c r="M8" s="171"/>
      <c r="N8" s="171"/>
      <c r="O8" s="171"/>
      <c r="P8" s="30"/>
      <c r="Q8" s="30"/>
      <c r="R8" s="30"/>
    </row>
    <row r="9" spans="1:18" x14ac:dyDescent="0.2">
      <c r="A9" s="94" t="s">
        <v>302</v>
      </c>
      <c r="B9" s="94" t="s">
        <v>88</v>
      </c>
      <c r="C9" s="94" t="s">
        <v>90</v>
      </c>
      <c r="D9" s="135"/>
      <c r="E9" s="138">
        <v>85</v>
      </c>
      <c r="F9" s="135"/>
      <c r="G9" s="138">
        <v>4</v>
      </c>
      <c r="H9" s="39">
        <f t="shared" ref="H9:H29" si="0">D9*F9/E9*G9</f>
        <v>0</v>
      </c>
      <c r="I9" s="30"/>
      <c r="J9" s="171"/>
      <c r="K9" s="171"/>
      <c r="L9" s="171"/>
      <c r="M9" s="171"/>
      <c r="N9" s="171"/>
      <c r="O9" s="171"/>
      <c r="P9" s="30"/>
      <c r="Q9" s="30"/>
      <c r="R9" s="30"/>
    </row>
    <row r="10" spans="1:18" x14ac:dyDescent="0.2">
      <c r="A10" s="94" t="s">
        <v>302</v>
      </c>
      <c r="B10" s="94" t="s">
        <v>98</v>
      </c>
      <c r="C10" s="94" t="s">
        <v>89</v>
      </c>
      <c r="D10" s="135"/>
      <c r="E10" s="138">
        <v>85</v>
      </c>
      <c r="F10" s="135"/>
      <c r="G10" s="138">
        <v>22</v>
      </c>
      <c r="H10" s="39">
        <f t="shared" si="0"/>
        <v>0</v>
      </c>
      <c r="I10" s="30"/>
      <c r="J10" s="171"/>
      <c r="K10" s="171"/>
      <c r="L10" s="171"/>
      <c r="M10" s="171"/>
      <c r="N10" s="171"/>
      <c r="O10" s="171"/>
      <c r="P10" s="30"/>
      <c r="Q10" s="30"/>
      <c r="R10" s="30"/>
    </row>
    <row r="11" spans="1:18" x14ac:dyDescent="0.2">
      <c r="A11" s="94" t="s">
        <v>302</v>
      </c>
      <c r="B11" s="94" t="s">
        <v>98</v>
      </c>
      <c r="C11" s="94" t="s">
        <v>90</v>
      </c>
      <c r="D11" s="135"/>
      <c r="E11" s="138">
        <v>85</v>
      </c>
      <c r="F11" s="135"/>
      <c r="G11" s="138">
        <v>5</v>
      </c>
      <c r="H11" s="39">
        <f t="shared" si="0"/>
        <v>0</v>
      </c>
      <c r="I11" s="30"/>
      <c r="J11" s="30"/>
      <c r="K11" s="30"/>
      <c r="L11" s="30"/>
      <c r="M11" s="30"/>
      <c r="N11" s="30"/>
      <c r="O11" s="30"/>
      <c r="P11" s="30"/>
      <c r="Q11" s="30"/>
      <c r="R11" s="30"/>
    </row>
    <row r="12" spans="1:18" x14ac:dyDescent="0.2">
      <c r="A12" s="94" t="s">
        <v>302</v>
      </c>
      <c r="B12" s="94" t="s">
        <v>99</v>
      </c>
      <c r="C12" s="94" t="s">
        <v>89</v>
      </c>
      <c r="D12" s="135"/>
      <c r="E12" s="138">
        <v>85</v>
      </c>
      <c r="F12" s="135"/>
      <c r="G12" s="138">
        <v>21</v>
      </c>
      <c r="H12" s="39">
        <f t="shared" si="0"/>
        <v>0</v>
      </c>
      <c r="I12" s="30"/>
      <c r="J12" s="30"/>
      <c r="K12" s="30"/>
      <c r="L12" s="30"/>
      <c r="M12" s="30"/>
      <c r="N12" s="30"/>
      <c r="O12" s="30"/>
      <c r="P12" s="30"/>
      <c r="Q12" s="30"/>
      <c r="R12" s="30"/>
    </row>
    <row r="13" spans="1:18" x14ac:dyDescent="0.2">
      <c r="A13" s="94" t="s">
        <v>302</v>
      </c>
      <c r="B13" s="94" t="s">
        <v>99</v>
      </c>
      <c r="C13" s="94" t="s">
        <v>90</v>
      </c>
      <c r="D13" s="135"/>
      <c r="E13" s="138">
        <v>85</v>
      </c>
      <c r="F13" s="135"/>
      <c r="G13" s="138">
        <v>5</v>
      </c>
      <c r="H13" s="39">
        <f t="shared" si="0"/>
        <v>0</v>
      </c>
      <c r="I13" s="30"/>
      <c r="J13" s="30"/>
      <c r="K13" s="30"/>
      <c r="L13" s="30"/>
      <c r="M13" s="30"/>
      <c r="N13" s="30"/>
      <c r="O13" s="30"/>
      <c r="P13" s="30"/>
      <c r="Q13" s="30"/>
      <c r="R13" s="30"/>
    </row>
    <row r="14" spans="1:18" x14ac:dyDescent="0.2">
      <c r="A14" s="94" t="s">
        <v>302</v>
      </c>
      <c r="B14" s="94" t="s">
        <v>101</v>
      </c>
      <c r="C14" s="94" t="s">
        <v>89</v>
      </c>
      <c r="D14" s="135"/>
      <c r="E14" s="138">
        <v>85</v>
      </c>
      <c r="F14" s="135"/>
      <c r="G14" s="138">
        <v>18</v>
      </c>
      <c r="H14" s="39">
        <f t="shared" si="0"/>
        <v>0</v>
      </c>
      <c r="I14" s="30"/>
      <c r="J14" s="30"/>
      <c r="K14" s="30"/>
      <c r="L14" s="30"/>
      <c r="M14" s="30"/>
      <c r="N14" s="30"/>
      <c r="O14" s="30"/>
      <c r="P14" s="30"/>
      <c r="Q14" s="30"/>
      <c r="R14" s="30"/>
    </row>
    <row r="15" spans="1:18" x14ac:dyDescent="0.2">
      <c r="A15" s="94" t="s">
        <v>302</v>
      </c>
      <c r="B15" s="94" t="s">
        <v>101</v>
      </c>
      <c r="C15" s="94" t="s">
        <v>90</v>
      </c>
      <c r="D15" s="135"/>
      <c r="E15" s="138">
        <v>85</v>
      </c>
      <c r="F15" s="135"/>
      <c r="G15" s="138">
        <v>4</v>
      </c>
      <c r="H15" s="39">
        <f t="shared" si="0"/>
        <v>0</v>
      </c>
      <c r="I15" s="30"/>
      <c r="J15" s="30"/>
      <c r="K15" s="30"/>
      <c r="L15" s="30"/>
      <c r="M15" s="30"/>
      <c r="N15" s="30"/>
      <c r="O15" s="30"/>
      <c r="P15" s="30"/>
      <c r="Q15" s="30"/>
      <c r="R15" s="30"/>
    </row>
    <row r="16" spans="1:18" x14ac:dyDescent="0.2">
      <c r="A16" s="94" t="s">
        <v>302</v>
      </c>
      <c r="B16" s="94" t="s">
        <v>103</v>
      </c>
      <c r="C16" s="94" t="s">
        <v>89</v>
      </c>
      <c r="D16" s="135"/>
      <c r="E16" s="138">
        <v>85</v>
      </c>
      <c r="F16" s="135"/>
      <c r="G16" s="138">
        <v>12</v>
      </c>
      <c r="H16" s="39">
        <f t="shared" si="0"/>
        <v>0</v>
      </c>
      <c r="I16" s="30"/>
      <c r="J16" s="30"/>
      <c r="K16" s="30"/>
      <c r="L16" s="30"/>
      <c r="M16" s="30"/>
      <c r="N16" s="30"/>
      <c r="O16" s="30"/>
      <c r="P16" s="30"/>
      <c r="Q16" s="30"/>
      <c r="R16" s="30"/>
    </row>
    <row r="17" spans="1:18" x14ac:dyDescent="0.2">
      <c r="A17" s="94" t="s">
        <v>302</v>
      </c>
      <c r="B17" s="94" t="s">
        <v>103</v>
      </c>
      <c r="C17" s="94" t="s">
        <v>104</v>
      </c>
      <c r="D17" s="135"/>
      <c r="E17" s="138">
        <v>81</v>
      </c>
      <c r="F17" s="135"/>
      <c r="G17" s="138">
        <v>11</v>
      </c>
      <c r="H17" s="39">
        <f t="shared" si="0"/>
        <v>0</v>
      </c>
      <c r="I17" s="30"/>
      <c r="J17" s="30"/>
      <c r="K17" s="30"/>
      <c r="L17" s="30"/>
      <c r="M17" s="30"/>
      <c r="N17" s="30"/>
      <c r="O17" s="30"/>
      <c r="P17" s="30"/>
      <c r="Q17" s="30"/>
      <c r="R17" s="30"/>
    </row>
    <row r="18" spans="1:18" x14ac:dyDescent="0.2">
      <c r="A18" s="94" t="s">
        <v>302</v>
      </c>
      <c r="B18" s="94" t="s">
        <v>445</v>
      </c>
      <c r="C18" s="94" t="s">
        <v>89</v>
      </c>
      <c r="D18" s="135"/>
      <c r="E18" s="152">
        <v>85</v>
      </c>
      <c r="F18" s="135"/>
      <c r="G18" s="138">
        <v>19</v>
      </c>
      <c r="H18" s="39">
        <f t="shared" si="0"/>
        <v>0</v>
      </c>
      <c r="I18" s="30"/>
      <c r="J18" s="30"/>
      <c r="K18" s="30"/>
      <c r="L18" s="30"/>
      <c r="M18" s="30"/>
      <c r="N18" s="30"/>
      <c r="O18" s="30"/>
      <c r="P18" s="30"/>
      <c r="Q18" s="30"/>
      <c r="R18" s="30"/>
    </row>
    <row r="19" spans="1:18" x14ac:dyDescent="0.2">
      <c r="A19" s="94" t="s">
        <v>302</v>
      </c>
      <c r="B19" s="30" t="s">
        <v>105</v>
      </c>
      <c r="C19" s="30" t="s">
        <v>89</v>
      </c>
      <c r="D19" s="135"/>
      <c r="E19" s="138">
        <v>85</v>
      </c>
      <c r="F19" s="135"/>
      <c r="G19" s="138">
        <v>15</v>
      </c>
      <c r="H19" s="39">
        <f t="shared" si="0"/>
        <v>0</v>
      </c>
      <c r="I19" s="30"/>
      <c r="J19" s="30"/>
      <c r="K19" s="30"/>
      <c r="L19" s="30"/>
      <c r="M19" s="30"/>
      <c r="N19" s="30"/>
      <c r="O19" s="30"/>
      <c r="P19" s="30"/>
      <c r="Q19" s="30"/>
      <c r="R19" s="30"/>
    </row>
    <row r="20" spans="1:18" x14ac:dyDescent="0.2">
      <c r="A20" s="94" t="s">
        <v>302</v>
      </c>
      <c r="B20" s="30" t="s">
        <v>105</v>
      </c>
      <c r="C20" s="30" t="s">
        <v>90</v>
      </c>
      <c r="D20" s="135"/>
      <c r="E20" s="138">
        <v>85</v>
      </c>
      <c r="F20" s="135"/>
      <c r="G20" s="138">
        <v>4</v>
      </c>
      <c r="H20" s="39">
        <f t="shared" si="0"/>
        <v>0</v>
      </c>
      <c r="I20" s="30"/>
      <c r="J20" s="30"/>
      <c r="K20" s="30"/>
      <c r="L20" s="30"/>
      <c r="M20" s="30"/>
      <c r="N20" s="30"/>
      <c r="O20" s="30"/>
      <c r="P20" s="30"/>
      <c r="Q20" s="30"/>
      <c r="R20" s="30"/>
    </row>
    <row r="21" spans="1:18" x14ac:dyDescent="0.2">
      <c r="A21" s="94" t="s">
        <v>302</v>
      </c>
      <c r="B21" s="30" t="s">
        <v>109</v>
      </c>
      <c r="C21" s="30" t="s">
        <v>89</v>
      </c>
      <c r="D21" s="135"/>
      <c r="E21" s="138">
        <v>87</v>
      </c>
      <c r="F21" s="135"/>
      <c r="G21" s="138">
        <v>12</v>
      </c>
      <c r="H21" s="39">
        <f t="shared" si="0"/>
        <v>0</v>
      </c>
      <c r="I21" s="30"/>
      <c r="J21" s="30"/>
      <c r="K21" s="30"/>
      <c r="L21" s="30"/>
      <c r="M21" s="30"/>
      <c r="N21" s="30"/>
      <c r="O21" s="30"/>
      <c r="P21" s="30"/>
      <c r="Q21" s="30"/>
      <c r="R21" s="30"/>
    </row>
    <row r="22" spans="1:18" x14ac:dyDescent="0.2">
      <c r="A22" s="94" t="s">
        <v>302</v>
      </c>
      <c r="B22" s="30" t="s">
        <v>109</v>
      </c>
      <c r="C22" s="30" t="s">
        <v>90</v>
      </c>
      <c r="D22" s="135"/>
      <c r="E22" s="138">
        <v>87</v>
      </c>
      <c r="F22" s="135"/>
      <c r="G22" s="138">
        <v>3</v>
      </c>
      <c r="H22" s="39">
        <f t="shared" si="0"/>
        <v>0</v>
      </c>
      <c r="I22" s="30"/>
      <c r="J22" s="30"/>
      <c r="K22" s="30"/>
      <c r="L22" s="30"/>
      <c r="M22" s="30"/>
      <c r="N22" s="30"/>
      <c r="O22" s="30"/>
      <c r="P22" s="30"/>
      <c r="Q22" s="30"/>
      <c r="R22" s="30"/>
    </row>
    <row r="23" spans="1:18" x14ac:dyDescent="0.2">
      <c r="A23" s="94" t="s">
        <v>302</v>
      </c>
      <c r="B23" s="30" t="s">
        <v>119</v>
      </c>
      <c r="C23" s="30" t="s">
        <v>89</v>
      </c>
      <c r="D23" s="135"/>
      <c r="E23" s="152">
        <v>85</v>
      </c>
      <c r="F23" s="135"/>
      <c r="G23" s="138">
        <v>19</v>
      </c>
      <c r="H23" s="39">
        <f t="shared" si="0"/>
        <v>0</v>
      </c>
      <c r="I23" s="30"/>
      <c r="J23" s="30"/>
      <c r="K23" s="30"/>
      <c r="L23" s="30"/>
      <c r="M23" s="30"/>
      <c r="N23" s="30"/>
      <c r="O23" s="30"/>
      <c r="P23" s="30"/>
      <c r="Q23" s="30"/>
      <c r="R23" s="30"/>
    </row>
    <row r="24" spans="1:18" x14ac:dyDescent="0.2">
      <c r="A24" s="94" t="s">
        <v>302</v>
      </c>
      <c r="B24" s="30" t="s">
        <v>110</v>
      </c>
      <c r="C24" s="30" t="s">
        <v>89</v>
      </c>
      <c r="D24" s="135"/>
      <c r="E24" s="138">
        <v>85</v>
      </c>
      <c r="F24" s="135"/>
      <c r="G24" s="138">
        <v>18</v>
      </c>
      <c r="H24" s="39">
        <f t="shared" si="0"/>
        <v>0</v>
      </c>
      <c r="I24" s="30"/>
      <c r="J24" s="30"/>
      <c r="K24" s="30"/>
      <c r="L24" s="30"/>
      <c r="M24" s="30"/>
      <c r="N24" s="30"/>
      <c r="O24" s="30"/>
      <c r="P24" s="30"/>
      <c r="Q24" s="30"/>
      <c r="R24" s="30"/>
    </row>
    <row r="25" spans="1:18" x14ac:dyDescent="0.2">
      <c r="A25" s="94" t="s">
        <v>302</v>
      </c>
      <c r="B25" s="30" t="s">
        <v>110</v>
      </c>
      <c r="C25" s="30" t="s">
        <v>90</v>
      </c>
      <c r="D25" s="135"/>
      <c r="E25" s="138">
        <v>85</v>
      </c>
      <c r="F25" s="135"/>
      <c r="G25" s="138">
        <v>4</v>
      </c>
      <c r="H25" s="39">
        <f t="shared" si="0"/>
        <v>0</v>
      </c>
      <c r="I25" s="30"/>
      <c r="J25" s="30"/>
      <c r="K25" s="30"/>
      <c r="L25" s="30"/>
      <c r="M25" s="30"/>
      <c r="N25" s="30"/>
      <c r="O25" s="30"/>
      <c r="P25" s="30"/>
      <c r="Q25" s="30"/>
      <c r="R25" s="30"/>
    </row>
    <row r="26" spans="1:18" x14ac:dyDescent="0.2">
      <c r="A26" s="94" t="s">
        <v>302</v>
      </c>
      <c r="B26" s="30" t="s">
        <v>111</v>
      </c>
      <c r="C26" s="30" t="s">
        <v>89</v>
      </c>
      <c r="D26" s="135"/>
      <c r="E26" s="138">
        <v>85</v>
      </c>
      <c r="F26" s="135"/>
      <c r="G26" s="138">
        <v>15</v>
      </c>
      <c r="H26" s="39">
        <f t="shared" si="0"/>
        <v>0</v>
      </c>
      <c r="I26" s="30"/>
      <c r="J26" s="30"/>
      <c r="K26" s="30"/>
      <c r="L26" s="30"/>
      <c r="M26" s="30"/>
      <c r="N26" s="30"/>
      <c r="O26" s="30"/>
      <c r="P26" s="30"/>
      <c r="Q26" s="30"/>
      <c r="R26" s="30"/>
    </row>
    <row r="27" spans="1:18" x14ac:dyDescent="0.2">
      <c r="A27" s="94" t="s">
        <v>302</v>
      </c>
      <c r="B27" s="30" t="s">
        <v>113</v>
      </c>
      <c r="C27" s="30" t="s">
        <v>89</v>
      </c>
      <c r="D27" s="135"/>
      <c r="E27" s="138">
        <v>85</v>
      </c>
      <c r="F27" s="135"/>
      <c r="G27" s="138">
        <v>16</v>
      </c>
      <c r="H27" s="39">
        <f t="shared" si="0"/>
        <v>0</v>
      </c>
      <c r="I27" s="30"/>
      <c r="J27" s="30"/>
      <c r="K27" s="30"/>
      <c r="L27" s="30"/>
      <c r="M27" s="30"/>
      <c r="N27" s="30"/>
      <c r="O27" s="30"/>
      <c r="P27" s="30"/>
      <c r="Q27" s="30"/>
      <c r="R27" s="30"/>
    </row>
    <row r="28" spans="1:18" x14ac:dyDescent="0.2">
      <c r="A28" s="94" t="s">
        <v>302</v>
      </c>
      <c r="B28" s="30" t="s">
        <v>113</v>
      </c>
      <c r="C28" s="30" t="s">
        <v>90</v>
      </c>
      <c r="D28" s="135"/>
      <c r="E28" s="138">
        <v>85</v>
      </c>
      <c r="F28" s="135"/>
      <c r="G28" s="138">
        <v>3</v>
      </c>
      <c r="H28" s="39">
        <f t="shared" si="0"/>
        <v>0</v>
      </c>
      <c r="I28" s="30"/>
      <c r="J28" s="30"/>
      <c r="K28" s="30"/>
      <c r="L28" s="30"/>
      <c r="M28" s="30"/>
      <c r="N28" s="30"/>
      <c r="O28" s="30"/>
      <c r="P28" s="30"/>
      <c r="Q28" s="30"/>
      <c r="R28" s="30"/>
    </row>
    <row r="29" spans="1:18" x14ac:dyDescent="0.2">
      <c r="A29" s="94" t="s">
        <v>302</v>
      </c>
      <c r="B29" s="94" t="s">
        <v>446</v>
      </c>
      <c r="C29" s="30" t="s">
        <v>89</v>
      </c>
      <c r="D29" s="135"/>
      <c r="E29" s="152">
        <v>85</v>
      </c>
      <c r="F29" s="135"/>
      <c r="G29" s="138">
        <v>19</v>
      </c>
      <c r="H29" s="39">
        <f t="shared" si="0"/>
        <v>0</v>
      </c>
      <c r="I29" s="30"/>
      <c r="J29" s="30"/>
      <c r="K29" s="30"/>
      <c r="L29" s="30"/>
      <c r="M29" s="30"/>
      <c r="N29" s="30"/>
      <c r="O29" s="30"/>
      <c r="P29" s="30"/>
      <c r="Q29" s="30"/>
      <c r="R29" s="30"/>
    </row>
    <row r="30" spans="1:18" x14ac:dyDescent="0.2">
      <c r="A30" s="92" t="s">
        <v>210</v>
      </c>
      <c r="B30" s="26"/>
      <c r="C30" s="26"/>
      <c r="D30" s="150"/>
      <c r="E30" s="153"/>
      <c r="F30" s="155"/>
      <c r="G30" s="153"/>
      <c r="H30" s="95"/>
      <c r="I30" s="30"/>
      <c r="J30" s="30"/>
      <c r="K30" s="30"/>
      <c r="L30" s="30"/>
      <c r="M30" s="30"/>
      <c r="N30" s="30"/>
      <c r="O30" s="30"/>
      <c r="P30" s="30"/>
      <c r="Q30" s="30"/>
      <c r="R30" s="30"/>
    </row>
    <row r="31" spans="1:18" x14ac:dyDescent="0.2">
      <c r="A31" s="94" t="s">
        <v>302</v>
      </c>
      <c r="B31" s="94" t="s">
        <v>88</v>
      </c>
      <c r="C31" s="94" t="s">
        <v>90</v>
      </c>
      <c r="D31" s="135"/>
      <c r="E31" s="138">
        <v>88</v>
      </c>
      <c r="F31" s="135"/>
      <c r="G31" s="138">
        <v>5.7</v>
      </c>
      <c r="H31" s="39">
        <f t="shared" ref="H31:H40" si="1">D31*F31/E31*G31</f>
        <v>0</v>
      </c>
      <c r="I31" s="30"/>
      <c r="J31" s="30"/>
      <c r="K31" s="30"/>
      <c r="L31" s="30"/>
      <c r="M31" s="30"/>
      <c r="N31" s="30"/>
      <c r="O31" s="30"/>
      <c r="P31" s="30"/>
      <c r="Q31" s="30"/>
      <c r="R31" s="30"/>
    </row>
    <row r="32" spans="1:18" x14ac:dyDescent="0.2">
      <c r="A32" s="94" t="s">
        <v>302</v>
      </c>
      <c r="B32" s="94" t="s">
        <v>98</v>
      </c>
      <c r="C32" s="94" t="s">
        <v>90</v>
      </c>
      <c r="D32" s="135"/>
      <c r="E32" s="138">
        <v>88</v>
      </c>
      <c r="F32" s="135"/>
      <c r="G32" s="138">
        <v>5.9</v>
      </c>
      <c r="H32" s="39">
        <f t="shared" si="1"/>
        <v>0</v>
      </c>
      <c r="I32" s="30"/>
      <c r="J32" s="30"/>
      <c r="K32" s="30"/>
      <c r="L32" s="30"/>
      <c r="M32" s="30"/>
      <c r="N32" s="30"/>
      <c r="O32" s="30"/>
      <c r="P32" s="30"/>
      <c r="Q32" s="30"/>
      <c r="R32" s="30"/>
    </row>
    <row r="33" spans="1:18" x14ac:dyDescent="0.2">
      <c r="A33" s="94" t="s">
        <v>302</v>
      </c>
      <c r="B33" s="94" t="s">
        <v>99</v>
      </c>
      <c r="C33" s="94" t="s">
        <v>90</v>
      </c>
      <c r="D33" s="135"/>
      <c r="E33" s="138">
        <v>88</v>
      </c>
      <c r="F33" s="135"/>
      <c r="G33" s="138">
        <v>5.9</v>
      </c>
      <c r="H33" s="39">
        <f t="shared" si="1"/>
        <v>0</v>
      </c>
      <c r="I33" s="30"/>
      <c r="J33" s="30"/>
      <c r="K33" s="30"/>
      <c r="L33" s="30"/>
      <c r="M33" s="30"/>
      <c r="N33" s="30"/>
      <c r="O33" s="30"/>
      <c r="P33" s="30"/>
      <c r="Q33" s="30"/>
      <c r="R33" s="30"/>
    </row>
    <row r="34" spans="1:18" x14ac:dyDescent="0.2">
      <c r="A34" s="94" t="s">
        <v>302</v>
      </c>
      <c r="B34" s="94" t="s">
        <v>101</v>
      </c>
      <c r="C34" s="94" t="s">
        <v>90</v>
      </c>
      <c r="D34" s="135"/>
      <c r="E34" s="138">
        <v>88</v>
      </c>
      <c r="F34" s="135"/>
      <c r="G34" s="138">
        <v>5.7</v>
      </c>
      <c r="H34" s="39">
        <f t="shared" si="1"/>
        <v>0</v>
      </c>
      <c r="I34" s="30"/>
      <c r="J34" s="30"/>
      <c r="K34" s="30"/>
      <c r="L34" s="30"/>
      <c r="M34" s="30"/>
      <c r="N34" s="30"/>
      <c r="O34" s="30"/>
      <c r="P34" s="30"/>
      <c r="Q34" s="30"/>
      <c r="R34" s="30"/>
    </row>
    <row r="35" spans="1:18" x14ac:dyDescent="0.2">
      <c r="A35" s="94" t="s">
        <v>302</v>
      </c>
      <c r="B35" s="94" t="s">
        <v>103</v>
      </c>
      <c r="C35" s="94" t="s">
        <v>90</v>
      </c>
      <c r="D35" s="135"/>
      <c r="E35" s="138">
        <v>88</v>
      </c>
      <c r="F35" s="135"/>
      <c r="G35" s="138">
        <v>8.1</v>
      </c>
      <c r="H35" s="39">
        <f t="shared" si="1"/>
        <v>0</v>
      </c>
      <c r="I35" s="30"/>
      <c r="J35" s="30"/>
      <c r="K35" s="30"/>
      <c r="L35" s="30"/>
      <c r="M35" s="30"/>
      <c r="N35" s="30"/>
      <c r="O35" s="30"/>
      <c r="P35" s="30"/>
      <c r="Q35" s="30"/>
      <c r="R35" s="30"/>
    </row>
    <row r="36" spans="1:18" x14ac:dyDescent="0.2">
      <c r="A36" s="94" t="s">
        <v>302</v>
      </c>
      <c r="B36" s="30" t="s">
        <v>105</v>
      </c>
      <c r="C36" s="30" t="s">
        <v>90</v>
      </c>
      <c r="D36" s="135"/>
      <c r="E36" s="138">
        <v>88</v>
      </c>
      <c r="F36" s="135"/>
      <c r="G36" s="138">
        <v>6.5</v>
      </c>
      <c r="H36" s="39">
        <f t="shared" si="1"/>
        <v>0</v>
      </c>
      <c r="I36" s="30"/>
      <c r="J36" s="30"/>
      <c r="K36" s="30"/>
      <c r="L36" s="30"/>
      <c r="M36" s="30"/>
      <c r="N36" s="30"/>
      <c r="O36" s="30"/>
      <c r="P36" s="30"/>
      <c r="Q36" s="30"/>
      <c r="R36" s="30"/>
    </row>
    <row r="37" spans="1:18" x14ac:dyDescent="0.2">
      <c r="A37" s="94" t="s">
        <v>302</v>
      </c>
      <c r="B37" s="30" t="s">
        <v>109</v>
      </c>
      <c r="C37" s="30" t="s">
        <v>90</v>
      </c>
      <c r="D37" s="135"/>
      <c r="E37" s="138">
        <v>88</v>
      </c>
      <c r="F37" s="135"/>
      <c r="G37" s="138">
        <v>4.2</v>
      </c>
      <c r="H37" s="39">
        <f t="shared" si="1"/>
        <v>0</v>
      </c>
      <c r="I37" s="30"/>
      <c r="J37" s="30"/>
      <c r="K37" s="30"/>
      <c r="L37" s="30"/>
      <c r="M37" s="30"/>
      <c r="N37" s="30"/>
      <c r="O37" s="30"/>
      <c r="P37" s="30"/>
      <c r="Q37" s="30"/>
      <c r="R37" s="30"/>
    </row>
    <row r="38" spans="1:18" x14ac:dyDescent="0.2">
      <c r="A38" s="94" t="s">
        <v>302</v>
      </c>
      <c r="B38" s="30" t="s">
        <v>119</v>
      </c>
      <c r="C38" s="30" t="s">
        <v>89</v>
      </c>
      <c r="D38" s="135"/>
      <c r="E38" s="138">
        <v>100</v>
      </c>
      <c r="F38" s="135"/>
      <c r="G38" s="138">
        <v>18.2</v>
      </c>
      <c r="H38" s="39">
        <f t="shared" si="1"/>
        <v>0</v>
      </c>
      <c r="I38" s="30"/>
      <c r="J38" s="30"/>
      <c r="K38" s="30"/>
      <c r="L38" s="30"/>
      <c r="M38" s="30"/>
      <c r="N38" s="30"/>
      <c r="O38" s="30"/>
      <c r="P38" s="30"/>
      <c r="Q38" s="30"/>
      <c r="R38" s="30"/>
    </row>
    <row r="39" spans="1:18" x14ac:dyDescent="0.2">
      <c r="A39" s="94" t="s">
        <v>302</v>
      </c>
      <c r="B39" s="30" t="s">
        <v>110</v>
      </c>
      <c r="C39" s="30" t="s">
        <v>90</v>
      </c>
      <c r="D39" s="135"/>
      <c r="E39" s="138">
        <v>88</v>
      </c>
      <c r="F39" s="135"/>
      <c r="G39" s="138">
        <v>5.7</v>
      </c>
      <c r="H39" s="39">
        <f t="shared" si="1"/>
        <v>0</v>
      </c>
      <c r="I39" s="30"/>
      <c r="J39" s="30"/>
      <c r="K39" s="30"/>
      <c r="L39" s="30"/>
      <c r="M39" s="30"/>
      <c r="N39" s="30"/>
      <c r="O39" s="30"/>
      <c r="P39" s="30"/>
      <c r="Q39" s="30"/>
      <c r="R39" s="30"/>
    </row>
    <row r="40" spans="1:18" x14ac:dyDescent="0.2">
      <c r="A40" s="94" t="s">
        <v>302</v>
      </c>
      <c r="B40" s="30" t="s">
        <v>113</v>
      </c>
      <c r="C40" s="30" t="s">
        <v>90</v>
      </c>
      <c r="D40" s="135"/>
      <c r="E40" s="138">
        <v>88</v>
      </c>
      <c r="F40" s="135"/>
      <c r="G40" s="138">
        <v>4.0999999999999996</v>
      </c>
      <c r="H40" s="39">
        <f t="shared" si="1"/>
        <v>0</v>
      </c>
      <c r="I40" s="30"/>
      <c r="J40" s="30"/>
      <c r="K40" s="30"/>
      <c r="L40" s="30"/>
      <c r="M40" s="30"/>
      <c r="N40" s="30"/>
      <c r="O40" s="30"/>
      <c r="P40" s="30"/>
      <c r="Q40" s="30"/>
      <c r="R40" s="30"/>
    </row>
    <row r="41" spans="1:18" x14ac:dyDescent="0.2">
      <c r="A41" s="94"/>
      <c r="B41" s="30"/>
      <c r="C41" s="30"/>
      <c r="D41" s="151"/>
      <c r="E41" s="154"/>
      <c r="F41" s="151"/>
      <c r="G41" s="154"/>
      <c r="H41" s="97"/>
      <c r="I41" s="30"/>
      <c r="J41" s="30"/>
      <c r="K41" s="30"/>
      <c r="L41" s="30"/>
      <c r="M41" s="30"/>
      <c r="N41" s="30"/>
      <c r="O41" s="30"/>
      <c r="P41" s="30"/>
      <c r="Q41" s="30"/>
      <c r="R41" s="30"/>
    </row>
    <row r="42" spans="1:18" ht="12.75" customHeight="1" x14ac:dyDescent="0.2">
      <c r="A42" s="92" t="s">
        <v>91</v>
      </c>
      <c r="B42" s="26"/>
      <c r="C42" s="26"/>
      <c r="D42" s="150"/>
      <c r="E42" s="153"/>
      <c r="F42" s="150"/>
      <c r="G42" s="153"/>
      <c r="H42" s="34"/>
      <c r="I42" s="30"/>
      <c r="J42" s="80"/>
      <c r="K42" s="30"/>
      <c r="L42" s="30"/>
      <c r="M42" s="30"/>
      <c r="N42" s="30"/>
      <c r="O42" s="30"/>
      <c r="P42" s="30"/>
      <c r="Q42" s="30"/>
      <c r="R42" s="30"/>
    </row>
    <row r="43" spans="1:18" x14ac:dyDescent="0.2">
      <c r="A43" s="94" t="s">
        <v>447</v>
      </c>
      <c r="B43" s="94" t="s">
        <v>100</v>
      </c>
      <c r="C43" s="94" t="s">
        <v>89</v>
      </c>
      <c r="D43" s="135"/>
      <c r="E43" s="138">
        <v>91</v>
      </c>
      <c r="F43" s="135"/>
      <c r="G43" s="138">
        <v>29</v>
      </c>
      <c r="H43" s="39">
        <f t="shared" ref="H43:H49" si="2">D43*F43/E43*G43</f>
        <v>0</v>
      </c>
      <c r="I43" s="30"/>
      <c r="J43" s="30"/>
      <c r="K43" s="30"/>
      <c r="L43" s="30"/>
      <c r="M43" s="30"/>
      <c r="N43" s="30"/>
      <c r="O43" s="30"/>
      <c r="P43" s="30"/>
      <c r="Q43" s="30"/>
      <c r="R43" s="30"/>
    </row>
    <row r="44" spans="1:18" x14ac:dyDescent="0.2">
      <c r="A44" s="94" t="s">
        <v>447</v>
      </c>
      <c r="B44" s="94" t="s">
        <v>102</v>
      </c>
      <c r="C44" s="94" t="s">
        <v>89</v>
      </c>
      <c r="D44" s="135"/>
      <c r="E44" s="138">
        <v>91</v>
      </c>
      <c r="F44" s="135"/>
      <c r="G44" s="138">
        <v>32</v>
      </c>
      <c r="H44" s="39">
        <f t="shared" si="2"/>
        <v>0</v>
      </c>
      <c r="I44" s="30"/>
      <c r="J44" s="30"/>
      <c r="K44" s="30"/>
      <c r="L44" s="30"/>
      <c r="M44" s="30"/>
      <c r="N44" s="30"/>
      <c r="O44" s="30"/>
      <c r="P44" s="30"/>
      <c r="Q44" s="30"/>
      <c r="R44" s="30"/>
    </row>
    <row r="45" spans="1:18" x14ac:dyDescent="0.2">
      <c r="A45" s="94" t="s">
        <v>447</v>
      </c>
      <c r="B45" s="94" t="s">
        <v>448</v>
      </c>
      <c r="C45" s="94" t="s">
        <v>89</v>
      </c>
      <c r="D45" s="135"/>
      <c r="E45" s="138">
        <v>91</v>
      </c>
      <c r="F45" s="135"/>
      <c r="G45" s="138">
        <v>29</v>
      </c>
      <c r="H45" s="39">
        <f t="shared" si="2"/>
        <v>0</v>
      </c>
      <c r="I45" s="30"/>
      <c r="J45" s="30"/>
      <c r="K45" s="30"/>
      <c r="L45" s="30"/>
      <c r="M45" s="30"/>
      <c r="N45" s="30"/>
      <c r="O45" s="30"/>
      <c r="P45" s="30"/>
      <c r="Q45" s="30"/>
      <c r="R45" s="30"/>
    </row>
    <row r="46" spans="1:18" x14ac:dyDescent="0.2">
      <c r="A46" s="94" t="s">
        <v>447</v>
      </c>
      <c r="B46" s="30" t="s">
        <v>116</v>
      </c>
      <c r="C46" s="30" t="s">
        <v>89</v>
      </c>
      <c r="D46" s="135"/>
      <c r="E46" s="152">
        <v>91</v>
      </c>
      <c r="F46" s="135"/>
      <c r="G46" s="138">
        <v>56.5</v>
      </c>
      <c r="H46" s="39">
        <f t="shared" si="2"/>
        <v>0</v>
      </c>
      <c r="I46" s="30"/>
      <c r="J46" s="30"/>
      <c r="K46" s="30"/>
      <c r="L46" s="30"/>
      <c r="M46" s="30"/>
      <c r="N46" s="30"/>
      <c r="O46" s="30"/>
      <c r="P46" s="30"/>
      <c r="Q46" s="30"/>
      <c r="R46" s="30"/>
    </row>
    <row r="47" spans="1:18" x14ac:dyDescent="0.2">
      <c r="A47" s="94" t="s">
        <v>447</v>
      </c>
      <c r="B47" s="94" t="s">
        <v>116</v>
      </c>
      <c r="C47" s="94" t="s">
        <v>90</v>
      </c>
      <c r="D47" s="135"/>
      <c r="E47" s="152">
        <v>91</v>
      </c>
      <c r="F47" s="135"/>
      <c r="G47" s="138">
        <v>10</v>
      </c>
      <c r="H47" s="39">
        <f t="shared" si="2"/>
        <v>0</v>
      </c>
      <c r="I47" s="30"/>
      <c r="J47" s="30"/>
      <c r="K47" s="30"/>
      <c r="L47" s="30"/>
      <c r="M47" s="30"/>
      <c r="N47" s="30"/>
      <c r="O47" s="30"/>
      <c r="P47" s="30"/>
      <c r="Q47" s="30"/>
      <c r="R47" s="30"/>
    </row>
    <row r="48" spans="1:18" x14ac:dyDescent="0.2">
      <c r="A48" s="94" t="s">
        <v>447</v>
      </c>
      <c r="B48" s="30" t="s">
        <v>112</v>
      </c>
      <c r="C48" s="30" t="s">
        <v>89</v>
      </c>
      <c r="D48" s="135"/>
      <c r="E48" s="152">
        <v>91</v>
      </c>
      <c r="F48" s="135"/>
      <c r="G48" s="138">
        <v>24</v>
      </c>
      <c r="H48" s="39">
        <f t="shared" si="2"/>
        <v>0</v>
      </c>
      <c r="I48" s="30"/>
      <c r="J48" s="30"/>
      <c r="K48" s="30"/>
      <c r="L48" s="30"/>
      <c r="M48" s="30"/>
      <c r="N48" s="30"/>
      <c r="O48" s="30"/>
      <c r="P48" s="30"/>
      <c r="Q48" s="30"/>
      <c r="R48" s="30"/>
    </row>
    <row r="49" spans="1:18" x14ac:dyDescent="0.2">
      <c r="A49" s="94" t="s">
        <v>447</v>
      </c>
      <c r="B49" s="30" t="s">
        <v>449</v>
      </c>
      <c r="C49" s="30" t="s">
        <v>89</v>
      </c>
      <c r="D49" s="135"/>
      <c r="E49" s="152">
        <v>91</v>
      </c>
      <c r="F49" s="135"/>
      <c r="G49" s="138">
        <v>35</v>
      </c>
      <c r="H49" s="39">
        <f t="shared" si="2"/>
        <v>0</v>
      </c>
      <c r="I49" s="30"/>
      <c r="J49" s="30"/>
      <c r="K49" s="30"/>
      <c r="L49" s="30"/>
      <c r="M49" s="30"/>
      <c r="N49" s="30"/>
      <c r="O49" s="30"/>
      <c r="P49" s="30"/>
      <c r="Q49" s="30"/>
      <c r="R49" s="30"/>
    </row>
    <row r="50" spans="1:18" x14ac:dyDescent="0.2">
      <c r="A50" s="92" t="s">
        <v>210</v>
      </c>
      <c r="B50" s="26"/>
      <c r="C50" s="26"/>
      <c r="D50" s="150"/>
      <c r="E50" s="153"/>
      <c r="F50" s="155"/>
      <c r="G50" s="153"/>
      <c r="H50" s="95"/>
      <c r="I50" s="30"/>
      <c r="J50" s="30"/>
      <c r="K50" s="30"/>
      <c r="L50" s="30"/>
      <c r="M50" s="30"/>
      <c r="N50" s="30"/>
      <c r="O50" s="30"/>
      <c r="P50" s="30"/>
      <c r="Q50" s="30"/>
      <c r="R50" s="30"/>
    </row>
    <row r="51" spans="1:18" x14ac:dyDescent="0.2">
      <c r="A51" s="94" t="s">
        <v>447</v>
      </c>
      <c r="B51" s="94" t="s">
        <v>100</v>
      </c>
      <c r="C51" s="94" t="s">
        <v>90</v>
      </c>
      <c r="D51" s="135"/>
      <c r="E51" s="138">
        <v>80</v>
      </c>
      <c r="F51" s="135"/>
      <c r="G51" s="138">
        <v>13.8</v>
      </c>
      <c r="H51" s="39">
        <f t="shared" ref="H51:H53" si="3">D51*F51/E51*G51</f>
        <v>0</v>
      </c>
      <c r="I51" s="30"/>
      <c r="J51" s="30"/>
      <c r="K51" s="30"/>
      <c r="L51" s="30"/>
      <c r="M51" s="30"/>
      <c r="N51" s="30"/>
      <c r="O51" s="30"/>
      <c r="P51" s="30"/>
      <c r="Q51" s="30"/>
      <c r="R51" s="30"/>
    </row>
    <row r="52" spans="1:18" x14ac:dyDescent="0.2">
      <c r="A52" s="94" t="s">
        <v>447</v>
      </c>
      <c r="B52" s="94" t="s">
        <v>102</v>
      </c>
      <c r="C52" s="94" t="s">
        <v>90</v>
      </c>
      <c r="D52" s="135"/>
      <c r="E52" s="138">
        <v>90</v>
      </c>
      <c r="F52" s="135"/>
      <c r="G52" s="138">
        <v>16.100000000000001</v>
      </c>
      <c r="H52" s="39">
        <f t="shared" si="3"/>
        <v>0</v>
      </c>
      <c r="I52" s="30"/>
      <c r="J52" s="30"/>
      <c r="K52" s="30"/>
      <c r="L52" s="30"/>
      <c r="M52" s="30"/>
      <c r="N52" s="30"/>
      <c r="O52" s="30"/>
      <c r="P52" s="30"/>
      <c r="Q52" s="30"/>
      <c r="R52" s="30"/>
    </row>
    <row r="53" spans="1:18" x14ac:dyDescent="0.2">
      <c r="A53" s="94" t="s">
        <v>447</v>
      </c>
      <c r="B53" s="30" t="s">
        <v>112</v>
      </c>
      <c r="C53" s="30" t="s">
        <v>90</v>
      </c>
      <c r="D53" s="135"/>
      <c r="E53" s="138">
        <v>80</v>
      </c>
      <c r="F53" s="135"/>
      <c r="G53" s="138">
        <v>11.6</v>
      </c>
      <c r="H53" s="39">
        <f t="shared" si="3"/>
        <v>0</v>
      </c>
      <c r="I53" s="30"/>
      <c r="J53" s="30"/>
      <c r="K53" s="30"/>
      <c r="L53" s="30"/>
      <c r="M53" s="30"/>
      <c r="N53" s="30"/>
      <c r="O53" s="30"/>
      <c r="P53" s="30"/>
      <c r="Q53" s="30"/>
      <c r="R53" s="30"/>
    </row>
    <row r="54" spans="1:18" x14ac:dyDescent="0.2">
      <c r="A54" s="94"/>
      <c r="B54" s="30"/>
      <c r="C54" s="30"/>
      <c r="D54" s="151"/>
      <c r="E54" s="96"/>
      <c r="F54" s="151"/>
      <c r="G54" s="154"/>
      <c r="H54" s="97"/>
      <c r="I54" s="30"/>
      <c r="J54" s="30"/>
      <c r="K54" s="30"/>
      <c r="L54" s="30"/>
      <c r="M54" s="30"/>
      <c r="N54" s="30"/>
      <c r="O54" s="30"/>
      <c r="P54" s="30"/>
      <c r="Q54" s="30"/>
      <c r="R54" s="30"/>
    </row>
    <row r="55" spans="1:18" ht="12.75" customHeight="1" x14ac:dyDescent="0.2">
      <c r="A55" s="92" t="s">
        <v>91</v>
      </c>
      <c r="B55" s="26"/>
      <c r="C55" s="26"/>
      <c r="D55" s="150"/>
      <c r="E55" s="78"/>
      <c r="F55" s="150"/>
      <c r="G55" s="153"/>
      <c r="H55" s="34"/>
      <c r="I55" s="30"/>
      <c r="J55" s="80"/>
      <c r="K55" s="30"/>
      <c r="L55" s="30"/>
      <c r="M55" s="30"/>
      <c r="N55" s="30"/>
      <c r="O55" s="30"/>
      <c r="P55" s="30"/>
      <c r="Q55" s="30"/>
      <c r="R55" s="30"/>
    </row>
    <row r="56" spans="1:18" x14ac:dyDescent="0.2">
      <c r="A56" s="94" t="s">
        <v>450</v>
      </c>
      <c r="B56" s="94" t="s">
        <v>451</v>
      </c>
      <c r="C56" s="94" t="s">
        <v>89</v>
      </c>
      <c r="D56" s="135"/>
      <c r="E56" s="138">
        <v>85</v>
      </c>
      <c r="F56" s="135"/>
      <c r="G56" s="138">
        <v>38</v>
      </c>
      <c r="H56" s="39">
        <f>D56*F56/E56*G56</f>
        <v>0</v>
      </c>
      <c r="I56" s="30"/>
      <c r="J56" s="30"/>
      <c r="K56" s="30"/>
      <c r="L56" s="30"/>
      <c r="M56" s="30"/>
      <c r="N56" s="30"/>
      <c r="O56" s="30"/>
      <c r="P56" s="30"/>
      <c r="Q56" s="30"/>
      <c r="R56" s="30"/>
    </row>
    <row r="57" spans="1:18" x14ac:dyDescent="0.2">
      <c r="A57" s="94" t="s">
        <v>450</v>
      </c>
      <c r="B57" s="30" t="s">
        <v>114</v>
      </c>
      <c r="C57" s="30" t="s">
        <v>89</v>
      </c>
      <c r="D57" s="135"/>
      <c r="E57" s="152">
        <v>85</v>
      </c>
      <c r="F57" s="135"/>
      <c r="G57" s="138">
        <v>31</v>
      </c>
      <c r="H57" s="39">
        <f t="shared" ref="H57:H59" si="4">D57*F57/E57*G57</f>
        <v>0</v>
      </c>
      <c r="I57" s="30"/>
      <c r="J57" s="30"/>
      <c r="K57" s="30"/>
      <c r="L57" s="30"/>
      <c r="M57" s="30"/>
      <c r="N57" s="30"/>
      <c r="O57" s="30"/>
      <c r="P57" s="30"/>
      <c r="Q57" s="30"/>
      <c r="R57" s="30"/>
    </row>
    <row r="58" spans="1:18" x14ac:dyDescent="0.2">
      <c r="A58" s="94" t="s">
        <v>450</v>
      </c>
      <c r="B58" s="30" t="s">
        <v>115</v>
      </c>
      <c r="C58" s="30" t="s">
        <v>89</v>
      </c>
      <c r="D58" s="135"/>
      <c r="E58" s="152">
        <v>85</v>
      </c>
      <c r="F58" s="135"/>
      <c r="G58" s="138">
        <v>31</v>
      </c>
      <c r="H58" s="39">
        <f t="shared" si="4"/>
        <v>0</v>
      </c>
      <c r="I58" s="30"/>
      <c r="J58" s="30"/>
      <c r="K58" s="30"/>
      <c r="L58" s="30"/>
      <c r="M58" s="30"/>
      <c r="N58" s="30"/>
      <c r="O58" s="30"/>
      <c r="P58" s="30"/>
      <c r="Q58" s="30"/>
      <c r="R58" s="30"/>
    </row>
    <row r="59" spans="1:18" x14ac:dyDescent="0.2">
      <c r="A59" s="94" t="s">
        <v>450</v>
      </c>
      <c r="B59" s="30" t="s">
        <v>284</v>
      </c>
      <c r="C59" s="30" t="s">
        <v>89</v>
      </c>
      <c r="D59" s="135"/>
      <c r="E59" s="138">
        <v>86</v>
      </c>
      <c r="F59" s="135"/>
      <c r="G59" s="138">
        <v>31</v>
      </c>
      <c r="H59" s="39">
        <f t="shared" si="4"/>
        <v>0</v>
      </c>
      <c r="I59" s="30"/>
      <c r="J59" s="30"/>
      <c r="K59" s="30"/>
      <c r="L59" s="30"/>
      <c r="M59" s="30"/>
      <c r="N59" s="30"/>
      <c r="O59" s="30"/>
      <c r="P59" s="30"/>
      <c r="Q59" s="30"/>
      <c r="R59" s="30"/>
    </row>
    <row r="60" spans="1:18" x14ac:dyDescent="0.2">
      <c r="A60" s="92" t="s">
        <v>210</v>
      </c>
      <c r="B60" s="26"/>
      <c r="C60" s="26"/>
      <c r="D60" s="150"/>
      <c r="E60" s="153"/>
      <c r="F60" s="150"/>
      <c r="G60" s="153"/>
      <c r="H60" s="95"/>
      <c r="I60" s="30"/>
      <c r="J60" s="30"/>
      <c r="K60" s="30"/>
      <c r="L60" s="30"/>
      <c r="M60" s="30"/>
      <c r="N60" s="30"/>
      <c r="O60" s="30"/>
      <c r="P60" s="30"/>
      <c r="Q60" s="30"/>
      <c r="R60" s="30"/>
    </row>
    <row r="61" spans="1:18" x14ac:dyDescent="0.2">
      <c r="A61" s="94" t="s">
        <v>450</v>
      </c>
      <c r="B61" s="94" t="s">
        <v>451</v>
      </c>
      <c r="C61" s="94" t="s">
        <v>90</v>
      </c>
      <c r="D61" s="135"/>
      <c r="E61" s="138">
        <v>88</v>
      </c>
      <c r="F61" s="135"/>
      <c r="G61" s="138">
        <v>9.6999999999999993</v>
      </c>
      <c r="H61" s="39">
        <f t="shared" ref="H61:H62" si="5">D61*F61/E61*G61</f>
        <v>0</v>
      </c>
      <c r="I61" s="30"/>
      <c r="J61" s="30"/>
      <c r="K61" s="30"/>
      <c r="L61" s="30"/>
      <c r="M61" s="30"/>
      <c r="N61" s="30"/>
      <c r="O61" s="30"/>
      <c r="P61" s="30"/>
      <c r="Q61" s="30"/>
      <c r="R61" s="30"/>
    </row>
    <row r="62" spans="1:18" x14ac:dyDescent="0.2">
      <c r="A62" s="94" t="s">
        <v>450</v>
      </c>
      <c r="B62" s="30" t="s">
        <v>284</v>
      </c>
      <c r="C62" s="30" t="s">
        <v>90</v>
      </c>
      <c r="D62" s="135"/>
      <c r="E62" s="138">
        <v>88</v>
      </c>
      <c r="F62" s="135"/>
      <c r="G62" s="138">
        <v>11.9</v>
      </c>
      <c r="H62" s="39">
        <f t="shared" si="5"/>
        <v>0</v>
      </c>
      <c r="I62" s="30"/>
      <c r="J62" s="30"/>
      <c r="K62" s="30"/>
      <c r="L62" s="30"/>
      <c r="M62" s="30"/>
      <c r="N62" s="30"/>
      <c r="O62" s="30"/>
      <c r="P62" s="30"/>
      <c r="Q62" s="30"/>
      <c r="R62" s="30"/>
    </row>
    <row r="63" spans="1:18" x14ac:dyDescent="0.2">
      <c r="A63" s="94"/>
      <c r="B63" s="30"/>
      <c r="C63" s="30"/>
      <c r="D63" s="151"/>
      <c r="E63" s="154"/>
      <c r="F63" s="151"/>
      <c r="G63" s="154"/>
      <c r="H63" s="97"/>
      <c r="I63" s="30"/>
      <c r="J63" s="30"/>
      <c r="K63" s="30"/>
      <c r="L63" s="30"/>
      <c r="M63" s="30"/>
      <c r="N63" s="30"/>
      <c r="O63" s="30"/>
      <c r="P63" s="30"/>
      <c r="Q63" s="30"/>
      <c r="R63" s="30"/>
    </row>
    <row r="64" spans="1:18" ht="12.75" customHeight="1" x14ac:dyDescent="0.2">
      <c r="A64" s="92" t="s">
        <v>91</v>
      </c>
      <c r="B64" s="26"/>
      <c r="C64" s="26"/>
      <c r="D64" s="150"/>
      <c r="E64" s="153"/>
      <c r="F64" s="150"/>
      <c r="G64" s="153"/>
      <c r="H64" s="34"/>
      <c r="I64" s="30"/>
      <c r="J64" s="80"/>
      <c r="K64" s="30"/>
      <c r="L64" s="30"/>
      <c r="M64" s="30"/>
      <c r="N64" s="30"/>
      <c r="O64" s="30"/>
      <c r="P64" s="30"/>
      <c r="Q64" s="30"/>
      <c r="R64" s="30"/>
    </row>
    <row r="65" spans="1:18" x14ac:dyDescent="0.2">
      <c r="A65" s="37" t="s">
        <v>452</v>
      </c>
      <c r="B65" s="94" t="s">
        <v>92</v>
      </c>
      <c r="C65" s="94" t="s">
        <v>120</v>
      </c>
      <c r="D65" s="135"/>
      <c r="E65" s="138">
        <v>16</v>
      </c>
      <c r="F65" s="135"/>
      <c r="G65" s="138">
        <v>1.1000000000000001</v>
      </c>
      <c r="H65" s="39">
        <f t="shared" ref="H65:H71" si="6">D65*F65/E65*G65</f>
        <v>0</v>
      </c>
      <c r="I65" s="30"/>
      <c r="J65" s="30" t="s">
        <v>211</v>
      </c>
      <c r="K65" s="30"/>
      <c r="L65" s="30"/>
      <c r="M65" s="30"/>
      <c r="N65" s="30"/>
      <c r="O65" s="30"/>
      <c r="P65" s="30"/>
      <c r="Q65" s="30"/>
      <c r="R65" s="30"/>
    </row>
    <row r="66" spans="1:18" x14ac:dyDescent="0.2">
      <c r="A66" s="37" t="s">
        <v>452</v>
      </c>
      <c r="B66" s="94" t="s">
        <v>453</v>
      </c>
      <c r="C66" s="94"/>
      <c r="D66" s="135"/>
      <c r="E66" s="138">
        <v>20</v>
      </c>
      <c r="F66" s="135"/>
      <c r="G66" s="138">
        <v>25</v>
      </c>
      <c r="H66" s="39">
        <f t="shared" si="6"/>
        <v>0</v>
      </c>
      <c r="I66" s="30"/>
      <c r="J66" s="30"/>
      <c r="K66" s="30"/>
      <c r="L66" s="30"/>
      <c r="M66" s="30"/>
      <c r="N66" s="30"/>
      <c r="O66" s="30"/>
      <c r="P66" s="30"/>
      <c r="Q66" s="30"/>
      <c r="R66" s="30"/>
    </row>
    <row r="67" spans="1:18" x14ac:dyDescent="0.2">
      <c r="A67" s="37" t="s">
        <v>452</v>
      </c>
      <c r="B67" s="30" t="s">
        <v>106</v>
      </c>
      <c r="C67" s="30" t="s">
        <v>107</v>
      </c>
      <c r="D67" s="135"/>
      <c r="E67" s="138">
        <v>22</v>
      </c>
      <c r="F67" s="135"/>
      <c r="G67" s="138">
        <v>3.4</v>
      </c>
      <c r="H67" s="39">
        <f t="shared" si="6"/>
        <v>0</v>
      </c>
      <c r="I67" s="30"/>
      <c r="J67" s="30"/>
      <c r="K67" s="30"/>
      <c r="L67" s="30"/>
      <c r="M67" s="30"/>
      <c r="N67" s="30"/>
      <c r="O67" s="30"/>
      <c r="P67" s="30"/>
      <c r="Q67" s="30"/>
      <c r="R67" s="30"/>
    </row>
    <row r="68" spans="1:18" x14ac:dyDescent="0.2">
      <c r="A68" s="37" t="s">
        <v>452</v>
      </c>
      <c r="B68" s="30" t="s">
        <v>108</v>
      </c>
      <c r="C68" s="30" t="s">
        <v>107</v>
      </c>
      <c r="D68" s="135"/>
      <c r="E68" s="138">
        <v>26</v>
      </c>
      <c r="F68" s="135"/>
      <c r="G68" s="138">
        <v>4.3</v>
      </c>
      <c r="H68" s="39">
        <f t="shared" si="6"/>
        <v>0</v>
      </c>
      <c r="I68" s="30"/>
      <c r="J68" s="30"/>
      <c r="K68" s="30"/>
      <c r="L68" s="30"/>
      <c r="M68" s="30"/>
      <c r="N68" s="30"/>
      <c r="O68" s="30"/>
      <c r="P68" s="30"/>
      <c r="Q68" s="30"/>
      <c r="R68" s="30"/>
    </row>
    <row r="69" spans="1:18" x14ac:dyDescent="0.2">
      <c r="A69" s="37" t="s">
        <v>452</v>
      </c>
      <c r="B69" s="38" t="s">
        <v>159</v>
      </c>
      <c r="C69" s="38" t="s">
        <v>144</v>
      </c>
      <c r="D69" s="135"/>
      <c r="E69" s="138">
        <v>73</v>
      </c>
      <c r="F69" s="135"/>
      <c r="G69" s="138">
        <v>60</v>
      </c>
      <c r="H69" s="39">
        <f t="shared" si="6"/>
        <v>0</v>
      </c>
      <c r="I69" s="81"/>
      <c r="J69" s="30"/>
      <c r="K69" s="30"/>
      <c r="L69" s="30"/>
      <c r="M69" s="30"/>
      <c r="N69" s="30"/>
      <c r="O69" s="30"/>
      <c r="P69" s="30"/>
      <c r="Q69" s="30"/>
      <c r="R69" s="30"/>
    </row>
    <row r="70" spans="1:18" x14ac:dyDescent="0.2">
      <c r="A70" s="37" t="s">
        <v>452</v>
      </c>
      <c r="B70" s="38" t="s">
        <v>160</v>
      </c>
      <c r="C70" s="38" t="s">
        <v>144</v>
      </c>
      <c r="D70" s="135"/>
      <c r="E70" s="138">
        <v>73</v>
      </c>
      <c r="F70" s="135"/>
      <c r="G70" s="138">
        <v>60</v>
      </c>
      <c r="H70" s="39">
        <f t="shared" si="6"/>
        <v>0</v>
      </c>
      <c r="I70" s="81"/>
      <c r="J70" s="30"/>
      <c r="K70" s="30"/>
      <c r="L70" s="30"/>
      <c r="M70" s="30"/>
      <c r="N70" s="30"/>
      <c r="O70" s="30"/>
      <c r="P70" s="30"/>
      <c r="Q70" s="30"/>
      <c r="R70" s="30"/>
    </row>
    <row r="71" spans="1:18" x14ac:dyDescent="0.2">
      <c r="A71" s="37" t="s">
        <v>452</v>
      </c>
      <c r="B71" s="38" t="s">
        <v>161</v>
      </c>
      <c r="C71" s="38" t="s">
        <v>144</v>
      </c>
      <c r="D71" s="135"/>
      <c r="E71" s="138">
        <v>87</v>
      </c>
      <c r="F71" s="135"/>
      <c r="G71" s="138">
        <v>15</v>
      </c>
      <c r="H71" s="39">
        <f t="shared" si="6"/>
        <v>0</v>
      </c>
      <c r="I71" s="81"/>
      <c r="J71" s="30"/>
      <c r="K71" s="30"/>
      <c r="L71" s="30"/>
      <c r="M71" s="30"/>
      <c r="N71" s="30"/>
      <c r="O71" s="30"/>
      <c r="P71" s="30"/>
      <c r="Q71" s="30"/>
      <c r="R71" s="30"/>
    </row>
    <row r="72" spans="1:18" x14ac:dyDescent="0.2">
      <c r="A72" s="92" t="s">
        <v>210</v>
      </c>
      <c r="B72" s="26"/>
      <c r="C72" s="26"/>
      <c r="D72" s="150"/>
      <c r="E72" s="153"/>
      <c r="F72" s="150"/>
      <c r="G72" s="153"/>
      <c r="H72" s="95"/>
      <c r="I72" s="30"/>
      <c r="J72" s="30"/>
      <c r="K72" s="30"/>
      <c r="L72" s="30"/>
      <c r="M72" s="30"/>
      <c r="N72" s="30"/>
      <c r="O72" s="30"/>
      <c r="P72" s="30"/>
      <c r="Q72" s="30"/>
      <c r="R72" s="30"/>
    </row>
    <row r="73" spans="1:18" x14ac:dyDescent="0.2">
      <c r="A73" s="37" t="s">
        <v>452</v>
      </c>
      <c r="B73" s="94" t="s">
        <v>117</v>
      </c>
      <c r="C73" s="94" t="s">
        <v>118</v>
      </c>
      <c r="D73" s="135"/>
      <c r="E73" s="138">
        <v>88</v>
      </c>
      <c r="F73" s="135"/>
      <c r="G73" s="138">
        <v>5.6</v>
      </c>
      <c r="H73" s="39">
        <f>D73*F73/E73*G73</f>
        <v>0</v>
      </c>
      <c r="I73" s="30"/>
      <c r="J73" s="30"/>
      <c r="K73" s="30"/>
      <c r="L73" s="30"/>
      <c r="M73" s="30"/>
      <c r="N73" s="30"/>
      <c r="O73" s="30"/>
      <c r="P73" s="30"/>
      <c r="Q73" s="30"/>
      <c r="R73" s="30"/>
    </row>
    <row r="74" spans="1:18" x14ac:dyDescent="0.2">
      <c r="A74" s="94"/>
      <c r="B74" s="30"/>
      <c r="C74" s="30"/>
      <c r="D74" s="81"/>
      <c r="E74" s="96"/>
      <c r="F74" s="96"/>
      <c r="G74" s="96"/>
      <c r="H74" s="97"/>
      <c r="I74" s="30"/>
      <c r="J74" s="30"/>
      <c r="K74" s="30"/>
      <c r="L74" s="30"/>
      <c r="M74" s="30"/>
      <c r="N74" s="30"/>
      <c r="O74" s="30"/>
      <c r="P74" s="30"/>
      <c r="Q74" s="30"/>
      <c r="R74" s="30"/>
    </row>
    <row r="75" spans="1:18" ht="48" x14ac:dyDescent="0.2">
      <c r="A75" s="27" t="s">
        <v>94</v>
      </c>
      <c r="B75" s="27" t="s">
        <v>95</v>
      </c>
      <c r="C75" s="27" t="s">
        <v>96</v>
      </c>
      <c r="D75" s="29" t="s">
        <v>767</v>
      </c>
      <c r="E75" s="91"/>
      <c r="F75" s="91" t="s">
        <v>439</v>
      </c>
      <c r="G75" s="91" t="s">
        <v>440</v>
      </c>
      <c r="H75" s="98" t="s">
        <v>772</v>
      </c>
      <c r="I75" s="29" t="s">
        <v>843</v>
      </c>
      <c r="J75" s="169" t="s">
        <v>454</v>
      </c>
      <c r="K75" s="169"/>
      <c r="L75" s="169"/>
      <c r="M75" s="169"/>
      <c r="N75" s="169"/>
      <c r="O75" s="169"/>
      <c r="P75" s="169"/>
      <c r="Q75" s="169"/>
      <c r="R75" s="169"/>
    </row>
    <row r="76" spans="1:18" x14ac:dyDescent="0.2">
      <c r="A76" s="37" t="s">
        <v>455</v>
      </c>
      <c r="B76" s="94" t="s">
        <v>456</v>
      </c>
      <c r="C76" s="94" t="s">
        <v>122</v>
      </c>
      <c r="D76" s="135"/>
      <c r="E76" s="139"/>
      <c r="F76" s="156"/>
      <c r="G76" s="138">
        <v>12.6</v>
      </c>
      <c r="H76" s="39">
        <f>D76*G76</f>
        <v>0</v>
      </c>
      <c r="I76" s="81"/>
      <c r="J76" s="80" t="s">
        <v>457</v>
      </c>
      <c r="K76" s="30"/>
      <c r="L76" s="30"/>
      <c r="M76" s="30"/>
      <c r="N76" s="30"/>
      <c r="O76" s="30"/>
      <c r="P76" s="30"/>
      <c r="Q76" s="30"/>
      <c r="R76" s="30"/>
    </row>
    <row r="77" spans="1:18" x14ac:dyDescent="0.2">
      <c r="A77" s="37" t="s">
        <v>455</v>
      </c>
      <c r="B77" s="94" t="s">
        <v>121</v>
      </c>
      <c r="C77" s="94" t="s">
        <v>122</v>
      </c>
      <c r="D77" s="135"/>
      <c r="E77" s="139"/>
      <c r="F77" s="156"/>
      <c r="G77" s="138">
        <v>3.7</v>
      </c>
      <c r="H77" s="39">
        <f t="shared" ref="H77:H88" si="7">D77*G77</f>
        <v>0</v>
      </c>
      <c r="I77" s="81" t="s">
        <v>165</v>
      </c>
      <c r="J77" s="80"/>
      <c r="K77" s="30"/>
      <c r="L77" s="30"/>
      <c r="M77" s="30"/>
      <c r="N77" s="30"/>
      <c r="O77" s="30"/>
      <c r="P77" s="30"/>
      <c r="Q77" s="30"/>
      <c r="R77" s="30"/>
    </row>
    <row r="78" spans="1:18" x14ac:dyDescent="0.2">
      <c r="A78" s="37" t="s">
        <v>455</v>
      </c>
      <c r="B78" s="94" t="s">
        <v>123</v>
      </c>
      <c r="C78" s="94" t="s">
        <v>122</v>
      </c>
      <c r="D78" s="135"/>
      <c r="E78" s="139"/>
      <c r="F78" s="156"/>
      <c r="G78" s="138">
        <v>4.5</v>
      </c>
      <c r="H78" s="39">
        <f t="shared" si="7"/>
        <v>0</v>
      </c>
      <c r="I78" s="99" t="s">
        <v>180</v>
      </c>
      <c r="J78" s="80"/>
      <c r="K78" s="30"/>
      <c r="L78" s="30"/>
      <c r="M78" s="30"/>
      <c r="N78" s="30"/>
      <c r="O78" s="30"/>
      <c r="P78" s="30"/>
      <c r="Q78" s="30"/>
      <c r="R78" s="30"/>
    </row>
    <row r="79" spans="1:18" x14ac:dyDescent="0.2">
      <c r="A79" s="37" t="s">
        <v>455</v>
      </c>
      <c r="B79" s="94" t="s">
        <v>124</v>
      </c>
      <c r="C79" s="94" t="s">
        <v>126</v>
      </c>
      <c r="D79" s="135"/>
      <c r="E79" s="139"/>
      <c r="F79" s="156"/>
      <c r="G79" s="138">
        <v>4</v>
      </c>
      <c r="H79" s="39">
        <f t="shared" si="7"/>
        <v>0</v>
      </c>
      <c r="I79" s="99" t="s">
        <v>181</v>
      </c>
      <c r="J79" s="171" t="s">
        <v>842</v>
      </c>
      <c r="K79" s="171"/>
      <c r="L79" s="171"/>
      <c r="M79" s="171"/>
      <c r="N79" s="171"/>
      <c r="O79" s="171"/>
      <c r="P79" s="30"/>
      <c r="Q79" s="30"/>
      <c r="R79" s="30"/>
    </row>
    <row r="80" spans="1:18" x14ac:dyDescent="0.2">
      <c r="A80" s="37" t="s">
        <v>455</v>
      </c>
      <c r="B80" s="94" t="s">
        <v>125</v>
      </c>
      <c r="C80" s="94" t="s">
        <v>127</v>
      </c>
      <c r="D80" s="135"/>
      <c r="E80" s="139"/>
      <c r="F80" s="156"/>
      <c r="G80" s="138">
        <v>3</v>
      </c>
      <c r="H80" s="39">
        <f t="shared" si="7"/>
        <v>0</v>
      </c>
      <c r="I80" s="81">
        <v>48</v>
      </c>
      <c r="J80" s="171"/>
      <c r="K80" s="171"/>
      <c r="L80" s="171"/>
      <c r="M80" s="171"/>
      <c r="N80" s="171"/>
      <c r="O80" s="171"/>
      <c r="P80" s="30"/>
      <c r="Q80" s="30"/>
      <c r="R80" s="30"/>
    </row>
    <row r="81" spans="1:18" x14ac:dyDescent="0.2">
      <c r="A81" s="37" t="s">
        <v>455</v>
      </c>
      <c r="B81" s="94" t="s">
        <v>125</v>
      </c>
      <c r="C81" s="94" t="s">
        <v>128</v>
      </c>
      <c r="D81" s="135"/>
      <c r="E81" s="139"/>
      <c r="F81" s="156"/>
      <c r="G81" s="138">
        <v>1.4</v>
      </c>
      <c r="H81" s="39">
        <f t="shared" si="7"/>
        <v>0</v>
      </c>
      <c r="I81" s="81" t="s">
        <v>166</v>
      </c>
      <c r="J81" s="171"/>
      <c r="K81" s="171"/>
      <c r="L81" s="171"/>
      <c r="M81" s="171"/>
      <c r="N81" s="171"/>
      <c r="O81" s="171"/>
      <c r="P81" s="30"/>
      <c r="Q81" s="30"/>
      <c r="R81" s="30"/>
    </row>
    <row r="82" spans="1:18" x14ac:dyDescent="0.2">
      <c r="A82" s="37" t="s">
        <v>455</v>
      </c>
      <c r="B82" s="94" t="s">
        <v>458</v>
      </c>
      <c r="C82" s="94"/>
      <c r="D82" s="135"/>
      <c r="E82" s="139"/>
      <c r="F82" s="156"/>
      <c r="G82" s="138">
        <v>3.3</v>
      </c>
      <c r="H82" s="39">
        <f t="shared" si="7"/>
        <v>0</v>
      </c>
      <c r="I82" s="81"/>
      <c r="J82" s="80"/>
      <c r="K82" s="30"/>
      <c r="L82" s="30"/>
      <c r="M82" s="30"/>
      <c r="N82" s="30"/>
      <c r="O82" s="30"/>
      <c r="P82" s="30"/>
      <c r="Q82" s="30"/>
      <c r="R82" s="30"/>
    </row>
    <row r="83" spans="1:18" x14ac:dyDescent="0.2">
      <c r="A83" s="37" t="s">
        <v>455</v>
      </c>
      <c r="B83" s="94" t="s">
        <v>459</v>
      </c>
      <c r="C83" s="94"/>
      <c r="D83" s="135"/>
      <c r="E83" s="139"/>
      <c r="F83" s="156"/>
      <c r="G83" s="138">
        <v>3.7</v>
      </c>
      <c r="H83" s="39">
        <f t="shared" si="7"/>
        <v>0</v>
      </c>
      <c r="I83" s="81"/>
      <c r="J83" s="80"/>
      <c r="K83" s="30"/>
      <c r="L83" s="30"/>
      <c r="M83" s="30"/>
      <c r="N83" s="30"/>
      <c r="O83" s="30"/>
      <c r="P83" s="30"/>
      <c r="Q83" s="30"/>
      <c r="R83" s="30"/>
    </row>
    <row r="84" spans="1:18" x14ac:dyDescent="0.2">
      <c r="A84" s="37" t="s">
        <v>455</v>
      </c>
      <c r="B84" s="94" t="s">
        <v>129</v>
      </c>
      <c r="C84" s="94" t="s">
        <v>130</v>
      </c>
      <c r="D84" s="135"/>
      <c r="E84" s="139"/>
      <c r="F84" s="156"/>
      <c r="G84" s="138">
        <v>4.5</v>
      </c>
      <c r="H84" s="39">
        <f t="shared" si="7"/>
        <v>0</v>
      </c>
      <c r="I84" s="81">
        <v>11</v>
      </c>
      <c r="J84" s="30"/>
      <c r="K84" s="30"/>
      <c r="L84" s="30"/>
      <c r="M84" s="30"/>
      <c r="N84" s="30"/>
      <c r="O84" s="30"/>
      <c r="P84" s="30"/>
      <c r="Q84" s="30"/>
      <c r="R84" s="30"/>
    </row>
    <row r="85" spans="1:18" x14ac:dyDescent="0.2">
      <c r="A85" s="37" t="s">
        <v>455</v>
      </c>
      <c r="B85" s="94" t="s">
        <v>129</v>
      </c>
      <c r="C85" s="94" t="s">
        <v>122</v>
      </c>
      <c r="D85" s="135"/>
      <c r="E85" s="139"/>
      <c r="F85" s="156"/>
      <c r="G85" s="138">
        <v>4</v>
      </c>
      <c r="H85" s="39">
        <f t="shared" si="7"/>
        <v>0</v>
      </c>
      <c r="I85" s="100" t="s">
        <v>182</v>
      </c>
      <c r="J85" s="30"/>
      <c r="K85" s="30"/>
      <c r="L85" s="30"/>
      <c r="M85" s="30"/>
      <c r="N85" s="30"/>
      <c r="O85" s="30"/>
      <c r="P85" s="30"/>
      <c r="Q85" s="30"/>
      <c r="R85" s="30"/>
    </row>
    <row r="86" spans="1:18" x14ac:dyDescent="0.2">
      <c r="A86" s="37" t="s">
        <v>455</v>
      </c>
      <c r="B86" s="94" t="s">
        <v>460</v>
      </c>
      <c r="C86" s="94"/>
      <c r="D86" s="135"/>
      <c r="E86" s="139"/>
      <c r="F86" s="156"/>
      <c r="G86" s="138">
        <v>1</v>
      </c>
      <c r="H86" s="39">
        <f t="shared" si="7"/>
        <v>0</v>
      </c>
      <c r="I86" s="100"/>
      <c r="J86" s="30"/>
      <c r="K86" s="30"/>
      <c r="L86" s="30"/>
      <c r="M86" s="30"/>
      <c r="N86" s="30"/>
      <c r="O86" s="30"/>
      <c r="P86" s="30"/>
      <c r="Q86" s="30"/>
      <c r="R86" s="30"/>
    </row>
    <row r="87" spans="1:18" x14ac:dyDescent="0.2">
      <c r="A87" s="37" t="s">
        <v>455</v>
      </c>
      <c r="B87" s="94" t="s">
        <v>131</v>
      </c>
      <c r="C87" s="94" t="s">
        <v>132</v>
      </c>
      <c r="D87" s="135"/>
      <c r="E87" s="139"/>
      <c r="F87" s="156"/>
      <c r="G87" s="138">
        <v>2.2999999999999998</v>
      </c>
      <c r="H87" s="39">
        <f t="shared" si="7"/>
        <v>0</v>
      </c>
      <c r="I87" s="81" t="s">
        <v>167</v>
      </c>
      <c r="J87" s="30"/>
      <c r="K87" s="30"/>
      <c r="L87" s="30"/>
      <c r="M87" s="30"/>
      <c r="N87" s="30"/>
      <c r="O87" s="30"/>
      <c r="P87" s="30"/>
      <c r="Q87" s="30"/>
      <c r="R87" s="30"/>
    </row>
    <row r="88" spans="1:18" x14ac:dyDescent="0.2">
      <c r="A88" s="37" t="s">
        <v>455</v>
      </c>
      <c r="B88" s="94" t="s">
        <v>131</v>
      </c>
      <c r="C88" s="94" t="s">
        <v>93</v>
      </c>
      <c r="D88" s="135"/>
      <c r="E88" s="139"/>
      <c r="F88" s="156"/>
      <c r="G88" s="138">
        <v>1.2</v>
      </c>
      <c r="H88" s="39">
        <f t="shared" si="7"/>
        <v>0</v>
      </c>
      <c r="I88" s="81" t="s">
        <v>168</v>
      </c>
      <c r="J88" s="30"/>
      <c r="K88" s="30"/>
      <c r="L88" s="30"/>
      <c r="M88" s="30"/>
      <c r="N88" s="30"/>
      <c r="O88" s="30"/>
      <c r="P88" s="30"/>
      <c r="Q88" s="30"/>
      <c r="R88" s="30"/>
    </row>
    <row r="89" spans="1:18" x14ac:dyDescent="0.2">
      <c r="A89" s="37" t="s">
        <v>455</v>
      </c>
      <c r="B89" s="37" t="s">
        <v>133</v>
      </c>
      <c r="C89" s="94" t="s">
        <v>93</v>
      </c>
      <c r="D89" s="135"/>
      <c r="E89" s="138">
        <v>10</v>
      </c>
      <c r="F89" s="145"/>
      <c r="G89" s="138">
        <v>1.1000000000000001</v>
      </c>
      <c r="H89" s="39">
        <f t="shared" ref="H89:H90" si="8">D89*F89/E89*G89</f>
        <v>0</v>
      </c>
      <c r="I89" s="81" t="s">
        <v>169</v>
      </c>
      <c r="J89" s="30"/>
      <c r="K89" s="30"/>
      <c r="L89" s="30"/>
      <c r="M89" s="30"/>
      <c r="N89" s="30"/>
      <c r="O89" s="30"/>
      <c r="P89" s="30"/>
      <c r="Q89" s="30"/>
      <c r="R89" s="30"/>
    </row>
    <row r="90" spans="1:18" x14ac:dyDescent="0.2">
      <c r="A90" s="37" t="s">
        <v>455</v>
      </c>
      <c r="B90" s="37" t="s">
        <v>134</v>
      </c>
      <c r="C90" s="94" t="s">
        <v>93</v>
      </c>
      <c r="D90" s="135"/>
      <c r="E90" s="138">
        <v>12</v>
      </c>
      <c r="F90" s="145"/>
      <c r="G90" s="138">
        <v>1.7</v>
      </c>
      <c r="H90" s="39">
        <f t="shared" si="8"/>
        <v>0</v>
      </c>
      <c r="I90" s="81" t="s">
        <v>170</v>
      </c>
      <c r="J90" s="30"/>
      <c r="K90" s="30"/>
      <c r="L90" s="30"/>
      <c r="M90" s="30"/>
      <c r="N90" s="30"/>
      <c r="O90" s="30"/>
      <c r="P90" s="30"/>
      <c r="Q90" s="30"/>
      <c r="R90" s="30"/>
    </row>
    <row r="91" spans="1:18" x14ac:dyDescent="0.2">
      <c r="A91" s="37" t="s">
        <v>455</v>
      </c>
      <c r="B91" s="37" t="s">
        <v>135</v>
      </c>
      <c r="C91" s="38" t="s">
        <v>142</v>
      </c>
      <c r="D91" s="135"/>
      <c r="E91" s="139"/>
      <c r="F91" s="156"/>
      <c r="G91" s="138">
        <v>1.1000000000000001</v>
      </c>
      <c r="H91" s="39">
        <f t="shared" ref="H91:H110" si="9">D91*G91</f>
        <v>0</v>
      </c>
      <c r="I91" s="81" t="s">
        <v>171</v>
      </c>
      <c r="J91" s="30"/>
      <c r="K91" s="30"/>
      <c r="L91" s="30"/>
      <c r="M91" s="30"/>
      <c r="N91" s="30"/>
      <c r="O91" s="30"/>
      <c r="P91" s="30"/>
      <c r="Q91" s="30"/>
      <c r="R91" s="30"/>
    </row>
    <row r="92" spans="1:18" x14ac:dyDescent="0.2">
      <c r="A92" s="37" t="s">
        <v>455</v>
      </c>
      <c r="B92" s="37" t="s">
        <v>135</v>
      </c>
      <c r="C92" s="38" t="s">
        <v>143</v>
      </c>
      <c r="D92" s="135"/>
      <c r="E92" s="139"/>
      <c r="F92" s="156"/>
      <c r="G92" s="138">
        <v>1.3</v>
      </c>
      <c r="H92" s="39">
        <f t="shared" si="9"/>
        <v>0</v>
      </c>
      <c r="I92" s="81" t="s">
        <v>172</v>
      </c>
      <c r="J92" s="30"/>
      <c r="K92" s="30"/>
      <c r="L92" s="30"/>
      <c r="M92" s="30"/>
      <c r="N92" s="30"/>
      <c r="O92" s="30"/>
      <c r="P92" s="30"/>
      <c r="Q92" s="30"/>
      <c r="R92" s="30"/>
    </row>
    <row r="93" spans="1:18" x14ac:dyDescent="0.2">
      <c r="A93" s="37" t="s">
        <v>455</v>
      </c>
      <c r="B93" s="37" t="s">
        <v>136</v>
      </c>
      <c r="C93" s="38" t="s">
        <v>93</v>
      </c>
      <c r="D93" s="135"/>
      <c r="E93" s="139"/>
      <c r="F93" s="156"/>
      <c r="G93" s="138">
        <v>2</v>
      </c>
      <c r="H93" s="39">
        <f t="shared" si="9"/>
        <v>0</v>
      </c>
      <c r="I93" s="81" t="s">
        <v>173</v>
      </c>
      <c r="J93" s="30"/>
      <c r="K93" s="30"/>
      <c r="L93" s="30"/>
      <c r="M93" s="30"/>
      <c r="N93" s="30"/>
      <c r="O93" s="30"/>
      <c r="P93" s="30"/>
      <c r="Q93" s="30"/>
      <c r="R93" s="30"/>
    </row>
    <row r="94" spans="1:18" x14ac:dyDescent="0.2">
      <c r="A94" s="37" t="s">
        <v>455</v>
      </c>
      <c r="B94" s="37" t="s">
        <v>461</v>
      </c>
      <c r="C94" s="38"/>
      <c r="D94" s="135"/>
      <c r="E94" s="139"/>
      <c r="F94" s="156"/>
      <c r="G94" s="138">
        <v>5.3</v>
      </c>
      <c r="H94" s="39">
        <f t="shared" si="9"/>
        <v>0</v>
      </c>
      <c r="I94" s="81"/>
      <c r="J94" s="30"/>
      <c r="K94" s="30"/>
      <c r="L94" s="30"/>
      <c r="M94" s="30"/>
      <c r="N94" s="30"/>
      <c r="O94" s="30"/>
      <c r="P94" s="30"/>
      <c r="Q94" s="30"/>
      <c r="R94" s="30"/>
    </row>
    <row r="95" spans="1:18" x14ac:dyDescent="0.2">
      <c r="A95" s="37" t="s">
        <v>455</v>
      </c>
      <c r="B95" s="37" t="s">
        <v>462</v>
      </c>
      <c r="C95" s="38"/>
      <c r="D95" s="135"/>
      <c r="E95" s="139"/>
      <c r="F95" s="156"/>
      <c r="G95" s="138">
        <v>4.9000000000000004</v>
      </c>
      <c r="H95" s="39">
        <f t="shared" si="9"/>
        <v>0</v>
      </c>
      <c r="I95" s="81"/>
      <c r="J95" s="30"/>
      <c r="K95" s="30"/>
      <c r="L95" s="30"/>
      <c r="M95" s="30"/>
      <c r="N95" s="30"/>
      <c r="O95" s="30"/>
      <c r="P95" s="30"/>
      <c r="Q95" s="30"/>
      <c r="R95" s="30"/>
    </row>
    <row r="96" spans="1:18" x14ac:dyDescent="0.2">
      <c r="A96" s="37" t="s">
        <v>455</v>
      </c>
      <c r="B96" s="37" t="s">
        <v>137</v>
      </c>
      <c r="C96" s="38" t="s">
        <v>144</v>
      </c>
      <c r="D96" s="135"/>
      <c r="E96" s="139"/>
      <c r="F96" s="156"/>
      <c r="G96" s="138">
        <v>3.3</v>
      </c>
      <c r="H96" s="39">
        <f t="shared" si="9"/>
        <v>0</v>
      </c>
      <c r="I96" s="81">
        <v>35</v>
      </c>
      <c r="J96" s="30"/>
      <c r="K96" s="30"/>
      <c r="L96" s="30"/>
      <c r="M96" s="30"/>
      <c r="N96" s="30"/>
      <c r="O96" s="30"/>
      <c r="P96" s="30"/>
      <c r="Q96" s="30"/>
      <c r="R96" s="30"/>
    </row>
    <row r="97" spans="1:18" x14ac:dyDescent="0.2">
      <c r="A97" s="37" t="s">
        <v>455</v>
      </c>
      <c r="B97" s="38" t="s">
        <v>138</v>
      </c>
      <c r="C97" s="38" t="s">
        <v>144</v>
      </c>
      <c r="D97" s="135"/>
      <c r="E97" s="139"/>
      <c r="F97" s="156"/>
      <c r="G97" s="138">
        <v>2.2000000000000002</v>
      </c>
      <c r="H97" s="39">
        <f t="shared" si="9"/>
        <v>0</v>
      </c>
      <c r="I97" s="81">
        <v>32</v>
      </c>
      <c r="J97" s="30"/>
      <c r="K97" s="30"/>
      <c r="L97" s="30"/>
      <c r="M97" s="30"/>
      <c r="N97" s="30"/>
      <c r="O97" s="30"/>
      <c r="P97" s="30"/>
      <c r="Q97" s="30"/>
      <c r="R97" s="30"/>
    </row>
    <row r="98" spans="1:18" x14ac:dyDescent="0.2">
      <c r="A98" s="37" t="s">
        <v>455</v>
      </c>
      <c r="B98" s="38" t="s">
        <v>463</v>
      </c>
      <c r="C98" s="38"/>
      <c r="D98" s="135"/>
      <c r="E98" s="139"/>
      <c r="F98" s="156"/>
      <c r="G98" s="138">
        <v>3.3</v>
      </c>
      <c r="H98" s="39">
        <f t="shared" si="9"/>
        <v>0</v>
      </c>
      <c r="I98" s="81"/>
      <c r="J98" s="30"/>
      <c r="K98" s="30"/>
      <c r="L98" s="30"/>
      <c r="M98" s="30"/>
      <c r="N98" s="30"/>
      <c r="O98" s="30"/>
      <c r="P98" s="30"/>
      <c r="Q98" s="30"/>
      <c r="R98" s="30"/>
    </row>
    <row r="99" spans="1:18" x14ac:dyDescent="0.2">
      <c r="A99" s="37" t="s">
        <v>455</v>
      </c>
      <c r="B99" s="38" t="s">
        <v>464</v>
      </c>
      <c r="C99" s="38"/>
      <c r="D99" s="135"/>
      <c r="E99" s="139"/>
      <c r="F99" s="156"/>
      <c r="G99" s="138">
        <v>3.3</v>
      </c>
      <c r="H99" s="39">
        <f t="shared" si="9"/>
        <v>0</v>
      </c>
      <c r="I99" s="81"/>
      <c r="J99" s="30"/>
      <c r="K99" s="30"/>
      <c r="L99" s="30"/>
      <c r="M99" s="30"/>
      <c r="N99" s="30"/>
      <c r="O99" s="30"/>
      <c r="P99" s="30"/>
      <c r="Q99" s="30"/>
      <c r="R99" s="30"/>
    </row>
    <row r="100" spans="1:18" x14ac:dyDescent="0.2">
      <c r="A100" s="37" t="s">
        <v>455</v>
      </c>
      <c r="B100" s="37" t="s">
        <v>139</v>
      </c>
      <c r="C100" s="38" t="s">
        <v>122</v>
      </c>
      <c r="D100" s="135"/>
      <c r="E100" s="139"/>
      <c r="F100" s="156"/>
      <c r="G100" s="138">
        <v>4.3</v>
      </c>
      <c r="H100" s="39">
        <f t="shared" si="9"/>
        <v>0</v>
      </c>
      <c r="I100" s="81" t="s">
        <v>174</v>
      </c>
      <c r="J100" s="30"/>
      <c r="K100" s="30"/>
      <c r="L100" s="30"/>
      <c r="M100" s="30"/>
      <c r="N100" s="30"/>
      <c r="O100" s="30"/>
      <c r="P100" s="30"/>
      <c r="Q100" s="30"/>
      <c r="R100" s="30"/>
    </row>
    <row r="101" spans="1:18" x14ac:dyDescent="0.2">
      <c r="A101" s="37" t="s">
        <v>455</v>
      </c>
      <c r="B101" s="37" t="s">
        <v>140</v>
      </c>
      <c r="C101" s="38" t="s">
        <v>122</v>
      </c>
      <c r="D101" s="135"/>
      <c r="E101" s="139"/>
      <c r="F101" s="156"/>
      <c r="G101" s="138">
        <v>2.5</v>
      </c>
      <c r="H101" s="39">
        <f t="shared" si="9"/>
        <v>0</v>
      </c>
      <c r="I101" s="81">
        <v>30</v>
      </c>
      <c r="J101" s="30"/>
      <c r="K101" s="30"/>
      <c r="L101" s="30"/>
      <c r="M101" s="30"/>
      <c r="N101" s="30"/>
      <c r="O101" s="30"/>
      <c r="P101" s="30"/>
      <c r="Q101" s="30"/>
      <c r="R101" s="30"/>
    </row>
    <row r="102" spans="1:18" x14ac:dyDescent="0.2">
      <c r="A102" s="37" t="s">
        <v>455</v>
      </c>
      <c r="B102" s="37" t="s">
        <v>465</v>
      </c>
      <c r="C102" s="38"/>
      <c r="D102" s="135"/>
      <c r="E102" s="139"/>
      <c r="F102" s="156"/>
      <c r="G102" s="138">
        <v>1.1000000000000001</v>
      </c>
      <c r="H102" s="39">
        <f t="shared" si="9"/>
        <v>0</v>
      </c>
      <c r="I102" s="81"/>
      <c r="J102" s="30"/>
      <c r="K102" s="30"/>
      <c r="L102" s="30"/>
      <c r="M102" s="30"/>
      <c r="N102" s="30"/>
      <c r="O102" s="30"/>
      <c r="P102" s="30"/>
      <c r="Q102" s="30"/>
      <c r="R102" s="30"/>
    </row>
    <row r="103" spans="1:18" x14ac:dyDescent="0.2">
      <c r="A103" s="37" t="s">
        <v>455</v>
      </c>
      <c r="B103" s="37" t="s">
        <v>466</v>
      </c>
      <c r="C103" s="38"/>
      <c r="D103" s="135"/>
      <c r="E103" s="139"/>
      <c r="F103" s="156"/>
      <c r="G103" s="138">
        <v>1</v>
      </c>
      <c r="H103" s="39">
        <f t="shared" si="9"/>
        <v>0</v>
      </c>
      <c r="I103" s="81"/>
      <c r="J103" s="30"/>
      <c r="K103" s="30"/>
      <c r="L103" s="30"/>
      <c r="M103" s="30"/>
      <c r="N103" s="30"/>
      <c r="O103" s="30"/>
      <c r="P103" s="30"/>
      <c r="Q103" s="30"/>
      <c r="R103" s="30"/>
    </row>
    <row r="104" spans="1:18" x14ac:dyDescent="0.2">
      <c r="A104" s="37" t="s">
        <v>455</v>
      </c>
      <c r="B104" s="37" t="s">
        <v>467</v>
      </c>
      <c r="C104" s="38"/>
      <c r="D104" s="135"/>
      <c r="E104" s="139"/>
      <c r="F104" s="156"/>
      <c r="G104" s="138">
        <v>1.2</v>
      </c>
      <c r="H104" s="39">
        <f t="shared" si="9"/>
        <v>0</v>
      </c>
      <c r="I104" s="81"/>
      <c r="J104" s="30"/>
      <c r="K104" s="30"/>
      <c r="L104" s="30"/>
      <c r="M104" s="30"/>
      <c r="N104" s="30"/>
      <c r="O104" s="30"/>
      <c r="P104" s="30"/>
      <c r="Q104" s="30"/>
      <c r="R104" s="30"/>
    </row>
    <row r="105" spans="1:18" x14ac:dyDescent="0.2">
      <c r="A105" s="37" t="s">
        <v>455</v>
      </c>
      <c r="B105" s="38" t="s">
        <v>141</v>
      </c>
      <c r="C105" s="38" t="s">
        <v>127</v>
      </c>
      <c r="D105" s="135"/>
      <c r="E105" s="139"/>
      <c r="F105" s="156"/>
      <c r="G105" s="138">
        <v>2.5</v>
      </c>
      <c r="H105" s="39">
        <f t="shared" si="9"/>
        <v>0</v>
      </c>
      <c r="I105" s="81">
        <v>28</v>
      </c>
      <c r="J105" s="30"/>
      <c r="K105" s="30"/>
      <c r="L105" s="30"/>
      <c r="M105" s="30"/>
      <c r="N105" s="30"/>
      <c r="O105" s="30"/>
      <c r="P105" s="30"/>
      <c r="Q105" s="30"/>
      <c r="R105" s="30"/>
    </row>
    <row r="106" spans="1:18" x14ac:dyDescent="0.2">
      <c r="A106" s="37" t="s">
        <v>455</v>
      </c>
      <c r="B106" s="38" t="s">
        <v>141</v>
      </c>
      <c r="C106" s="38" t="s">
        <v>128</v>
      </c>
      <c r="D106" s="135"/>
      <c r="E106" s="139"/>
      <c r="F106" s="156"/>
      <c r="G106" s="138">
        <v>2.2000000000000002</v>
      </c>
      <c r="H106" s="39">
        <f t="shared" si="9"/>
        <v>0</v>
      </c>
      <c r="I106" s="81">
        <v>35</v>
      </c>
      <c r="J106" s="30"/>
      <c r="K106" s="30"/>
      <c r="L106" s="30"/>
      <c r="M106" s="30"/>
      <c r="N106" s="30"/>
      <c r="O106" s="30"/>
      <c r="P106" s="30"/>
      <c r="Q106" s="30"/>
      <c r="R106" s="30"/>
    </row>
    <row r="107" spans="1:18" x14ac:dyDescent="0.2">
      <c r="A107" s="37" t="s">
        <v>455</v>
      </c>
      <c r="B107" s="38" t="s">
        <v>468</v>
      </c>
      <c r="C107" s="38"/>
      <c r="D107" s="135"/>
      <c r="E107" s="139"/>
      <c r="F107" s="156"/>
      <c r="G107" s="138">
        <v>2.6</v>
      </c>
      <c r="H107" s="39">
        <f t="shared" si="9"/>
        <v>0</v>
      </c>
      <c r="I107" s="81"/>
      <c r="J107" s="30"/>
      <c r="K107" s="30"/>
      <c r="L107" s="30"/>
      <c r="M107" s="30"/>
      <c r="N107" s="30"/>
      <c r="O107" s="30"/>
      <c r="P107" s="30"/>
      <c r="Q107" s="30"/>
      <c r="R107" s="30"/>
    </row>
    <row r="108" spans="1:18" x14ac:dyDescent="0.2">
      <c r="A108" s="37" t="s">
        <v>455</v>
      </c>
      <c r="B108" s="38" t="s">
        <v>469</v>
      </c>
      <c r="C108" s="38"/>
      <c r="D108" s="135"/>
      <c r="E108" s="139"/>
      <c r="F108" s="156"/>
      <c r="G108" s="138">
        <v>1.2</v>
      </c>
      <c r="H108" s="39">
        <f t="shared" si="9"/>
        <v>0</v>
      </c>
      <c r="I108" s="81"/>
      <c r="J108" s="30"/>
      <c r="K108" s="30"/>
      <c r="L108" s="30"/>
      <c r="M108" s="30"/>
      <c r="N108" s="30"/>
      <c r="O108" s="30"/>
      <c r="P108" s="30"/>
      <c r="Q108" s="30"/>
      <c r="R108" s="30"/>
    </row>
    <row r="109" spans="1:18" x14ac:dyDescent="0.2">
      <c r="A109" s="37" t="s">
        <v>455</v>
      </c>
      <c r="B109" s="38" t="s">
        <v>148</v>
      </c>
      <c r="C109" s="38" t="s">
        <v>145</v>
      </c>
      <c r="D109" s="135"/>
      <c r="E109" s="139"/>
      <c r="F109" s="156"/>
      <c r="G109" s="138">
        <v>2.2999999999999998</v>
      </c>
      <c r="H109" s="39">
        <f t="shared" si="9"/>
        <v>0</v>
      </c>
      <c r="I109" s="81">
        <v>40</v>
      </c>
      <c r="J109" s="30"/>
      <c r="K109" s="30"/>
      <c r="L109" s="30"/>
      <c r="M109" s="30"/>
      <c r="N109" s="30"/>
      <c r="O109" s="30"/>
      <c r="P109" s="30"/>
      <c r="Q109" s="30"/>
      <c r="R109" s="30"/>
    </row>
    <row r="110" spans="1:18" x14ac:dyDescent="0.2">
      <c r="A110" s="37" t="s">
        <v>455</v>
      </c>
      <c r="B110" s="38" t="s">
        <v>163</v>
      </c>
      <c r="C110" s="38" t="s">
        <v>93</v>
      </c>
      <c r="D110" s="135"/>
      <c r="E110" s="139"/>
      <c r="F110" s="156"/>
      <c r="G110" s="138">
        <v>2.5</v>
      </c>
      <c r="H110" s="39">
        <f t="shared" si="9"/>
        <v>0</v>
      </c>
      <c r="I110" s="81"/>
      <c r="J110" s="30"/>
      <c r="K110" s="30"/>
      <c r="L110" s="30"/>
      <c r="M110" s="30"/>
      <c r="N110" s="30"/>
      <c r="O110" s="30"/>
      <c r="P110" s="30"/>
      <c r="Q110" s="30"/>
      <c r="R110" s="30"/>
    </row>
    <row r="111" spans="1:18" x14ac:dyDescent="0.2">
      <c r="A111" s="37" t="s">
        <v>455</v>
      </c>
      <c r="B111" s="38" t="s">
        <v>149</v>
      </c>
      <c r="C111" s="38" t="s">
        <v>144</v>
      </c>
      <c r="D111" s="135"/>
      <c r="E111" s="138">
        <v>7</v>
      </c>
      <c r="F111" s="145"/>
      <c r="G111" s="138">
        <v>3.7</v>
      </c>
      <c r="H111" s="39">
        <f t="shared" ref="H111" si="10">D111*F111/E111*G111</f>
        <v>0</v>
      </c>
      <c r="I111" s="81" t="s">
        <v>175</v>
      </c>
      <c r="J111" s="30"/>
      <c r="K111" s="30"/>
      <c r="L111" s="30"/>
      <c r="M111" s="30"/>
      <c r="N111" s="30"/>
      <c r="O111" s="30"/>
      <c r="P111" s="30"/>
      <c r="Q111" s="30"/>
      <c r="R111" s="30"/>
    </row>
    <row r="112" spans="1:18" x14ac:dyDescent="0.2">
      <c r="A112" s="37" t="s">
        <v>455</v>
      </c>
      <c r="B112" s="38" t="s">
        <v>470</v>
      </c>
      <c r="C112" s="38"/>
      <c r="D112" s="135"/>
      <c r="E112" s="139"/>
      <c r="F112" s="156"/>
      <c r="G112" s="138">
        <v>4.7</v>
      </c>
      <c r="H112" s="39">
        <f t="shared" ref="H112:H115" si="11">D112*G112</f>
        <v>0</v>
      </c>
      <c r="I112" s="81"/>
      <c r="J112" s="30"/>
      <c r="K112" s="30"/>
      <c r="L112" s="30"/>
      <c r="M112" s="30"/>
      <c r="N112" s="30"/>
      <c r="O112" s="30"/>
      <c r="P112" s="30"/>
      <c r="Q112" s="30"/>
      <c r="R112" s="30"/>
    </row>
    <row r="113" spans="1:18" x14ac:dyDescent="0.2">
      <c r="A113" s="37" t="s">
        <v>455</v>
      </c>
      <c r="B113" s="38" t="s">
        <v>150</v>
      </c>
      <c r="C113" s="38" t="s">
        <v>145</v>
      </c>
      <c r="D113" s="135"/>
      <c r="E113" s="139"/>
      <c r="F113" s="156"/>
      <c r="G113" s="138">
        <v>1.8</v>
      </c>
      <c r="H113" s="39">
        <f t="shared" si="11"/>
        <v>0</v>
      </c>
      <c r="I113" s="81">
        <v>22</v>
      </c>
      <c r="J113" s="30"/>
      <c r="K113" s="30"/>
      <c r="L113" s="30"/>
      <c r="M113" s="30"/>
      <c r="N113" s="30"/>
      <c r="O113" s="30"/>
      <c r="P113" s="30"/>
      <c r="Q113" s="30"/>
      <c r="R113" s="30"/>
    </row>
    <row r="114" spans="1:18" x14ac:dyDescent="0.2">
      <c r="A114" s="37" t="s">
        <v>455</v>
      </c>
      <c r="B114" s="38" t="s">
        <v>471</v>
      </c>
      <c r="C114" s="38"/>
      <c r="D114" s="135"/>
      <c r="E114" s="139"/>
      <c r="F114" s="156"/>
      <c r="G114" s="138">
        <v>8.1999999999999993</v>
      </c>
      <c r="H114" s="39">
        <f t="shared" si="11"/>
        <v>0</v>
      </c>
      <c r="I114" s="81"/>
      <c r="J114" s="30"/>
      <c r="K114" s="30"/>
      <c r="L114" s="30"/>
      <c r="M114" s="30"/>
      <c r="N114" s="30"/>
      <c r="O114" s="30"/>
      <c r="P114" s="30"/>
      <c r="Q114" s="30"/>
      <c r="R114" s="30"/>
    </row>
    <row r="115" spans="1:18" x14ac:dyDescent="0.2">
      <c r="A115" s="37" t="s">
        <v>455</v>
      </c>
      <c r="B115" s="40" t="s">
        <v>472</v>
      </c>
      <c r="C115" s="38"/>
      <c r="D115" s="135"/>
      <c r="E115" s="139"/>
      <c r="F115" s="156"/>
      <c r="G115" s="138">
        <v>10.9</v>
      </c>
      <c r="H115" s="39">
        <f t="shared" si="11"/>
        <v>0</v>
      </c>
      <c r="I115" s="81"/>
      <c r="J115" s="30"/>
      <c r="K115" s="30"/>
      <c r="L115" s="30"/>
      <c r="M115" s="30"/>
      <c r="N115" s="30"/>
      <c r="O115" s="30"/>
      <c r="P115" s="30"/>
      <c r="Q115" s="30"/>
      <c r="R115" s="30"/>
    </row>
    <row r="116" spans="1:18" x14ac:dyDescent="0.2">
      <c r="A116" s="37" t="s">
        <v>455</v>
      </c>
      <c r="B116" s="40" t="s">
        <v>473</v>
      </c>
      <c r="C116" s="38" t="s">
        <v>146</v>
      </c>
      <c r="D116" s="135"/>
      <c r="E116" s="138">
        <v>10</v>
      </c>
      <c r="F116" s="145"/>
      <c r="G116" s="138">
        <v>3.4</v>
      </c>
      <c r="H116" s="39">
        <f t="shared" ref="H116:H117" si="12">D116*F116/E116*G116</f>
        <v>0</v>
      </c>
      <c r="I116" s="101">
        <v>42278</v>
      </c>
      <c r="J116" s="30"/>
      <c r="K116" s="30"/>
      <c r="L116" s="30"/>
      <c r="M116" s="30"/>
      <c r="N116" s="30"/>
      <c r="O116" s="30"/>
      <c r="P116" s="30"/>
      <c r="Q116" s="30"/>
      <c r="R116" s="30"/>
    </row>
    <row r="117" spans="1:18" ht="24" x14ac:dyDescent="0.2">
      <c r="A117" s="37" t="s">
        <v>455</v>
      </c>
      <c r="B117" s="38" t="s">
        <v>474</v>
      </c>
      <c r="C117" s="38" t="s">
        <v>89</v>
      </c>
      <c r="D117" s="135"/>
      <c r="E117" s="138">
        <v>42</v>
      </c>
      <c r="F117" s="145"/>
      <c r="G117" s="138">
        <v>15</v>
      </c>
      <c r="H117" s="39">
        <f t="shared" si="12"/>
        <v>0</v>
      </c>
      <c r="I117" s="81" t="s">
        <v>176</v>
      </c>
      <c r="J117" s="30"/>
      <c r="K117" s="30"/>
      <c r="L117" s="30"/>
      <c r="M117" s="30"/>
      <c r="N117" s="30"/>
      <c r="O117" s="30"/>
      <c r="P117" s="30"/>
      <c r="Q117" s="30"/>
      <c r="R117" s="30"/>
    </row>
    <row r="118" spans="1:18" x14ac:dyDescent="0.2">
      <c r="A118" s="37" t="s">
        <v>455</v>
      </c>
      <c r="B118" s="38" t="s">
        <v>475</v>
      </c>
      <c r="C118" s="38"/>
      <c r="D118" s="135"/>
      <c r="E118" s="139"/>
      <c r="F118" s="156"/>
      <c r="G118" s="138">
        <v>12.9</v>
      </c>
      <c r="H118" s="39">
        <f t="shared" ref="H118:H142" si="13">D118*G118</f>
        <v>0</v>
      </c>
      <c r="I118" s="81"/>
      <c r="J118" s="30"/>
      <c r="K118" s="30"/>
      <c r="L118" s="30"/>
      <c r="M118" s="30"/>
      <c r="N118" s="30"/>
      <c r="O118" s="30"/>
      <c r="P118" s="30"/>
      <c r="Q118" s="30"/>
      <c r="R118" s="30"/>
    </row>
    <row r="119" spans="1:18" x14ac:dyDescent="0.2">
      <c r="A119" s="37" t="s">
        <v>455</v>
      </c>
      <c r="B119" s="38" t="s">
        <v>151</v>
      </c>
      <c r="C119" s="38" t="s">
        <v>122</v>
      </c>
      <c r="D119" s="135"/>
      <c r="E119" s="139"/>
      <c r="F119" s="156"/>
      <c r="G119" s="138">
        <v>1.8</v>
      </c>
      <c r="H119" s="39">
        <f t="shared" si="13"/>
        <v>0</v>
      </c>
      <c r="I119" s="81" t="s">
        <v>177</v>
      </c>
      <c r="J119" s="30"/>
      <c r="K119" s="30"/>
      <c r="L119" s="30"/>
      <c r="M119" s="30"/>
      <c r="N119" s="30"/>
      <c r="O119" s="30"/>
      <c r="P119" s="30"/>
      <c r="Q119" s="30"/>
      <c r="R119" s="30"/>
    </row>
    <row r="120" spans="1:18" x14ac:dyDescent="0.2">
      <c r="A120" s="37" t="s">
        <v>455</v>
      </c>
      <c r="B120" s="38" t="s">
        <v>476</v>
      </c>
      <c r="C120" s="38"/>
      <c r="D120" s="135"/>
      <c r="E120" s="139"/>
      <c r="F120" s="156"/>
      <c r="G120" s="138">
        <v>11.4</v>
      </c>
      <c r="H120" s="39">
        <f t="shared" si="13"/>
        <v>0</v>
      </c>
      <c r="I120" s="81"/>
      <c r="J120" s="30"/>
      <c r="K120" s="30"/>
      <c r="L120" s="30"/>
      <c r="M120" s="30"/>
      <c r="N120" s="30"/>
      <c r="O120" s="30"/>
      <c r="P120" s="30"/>
      <c r="Q120" s="30"/>
      <c r="R120" s="30"/>
    </row>
    <row r="121" spans="1:18" x14ac:dyDescent="0.2">
      <c r="A121" s="37" t="s">
        <v>455</v>
      </c>
      <c r="B121" s="38" t="s">
        <v>152</v>
      </c>
      <c r="C121" s="38" t="s">
        <v>144</v>
      </c>
      <c r="D121" s="135"/>
      <c r="E121" s="139"/>
      <c r="F121" s="156"/>
      <c r="G121" s="138">
        <v>4.5</v>
      </c>
      <c r="H121" s="39">
        <f t="shared" si="13"/>
        <v>0</v>
      </c>
      <c r="I121" s="99" t="s">
        <v>183</v>
      </c>
      <c r="J121" s="30"/>
      <c r="K121" s="30"/>
      <c r="L121" s="30"/>
      <c r="M121" s="30"/>
      <c r="N121" s="30"/>
      <c r="O121" s="30"/>
      <c r="P121" s="30"/>
      <c r="Q121" s="30"/>
      <c r="R121" s="30"/>
    </row>
    <row r="122" spans="1:18" x14ac:dyDescent="0.2">
      <c r="A122" s="37" t="s">
        <v>455</v>
      </c>
      <c r="B122" s="38" t="s">
        <v>477</v>
      </c>
      <c r="C122" s="38"/>
      <c r="D122" s="135"/>
      <c r="E122" s="139"/>
      <c r="F122" s="156"/>
      <c r="G122" s="138">
        <v>5.0999999999999996</v>
      </c>
      <c r="H122" s="39">
        <f t="shared" si="13"/>
        <v>0</v>
      </c>
      <c r="I122" s="99"/>
      <c r="J122" s="30"/>
      <c r="K122" s="30"/>
      <c r="L122" s="30"/>
      <c r="M122" s="30"/>
      <c r="N122" s="30"/>
      <c r="O122" s="30"/>
      <c r="P122" s="30"/>
      <c r="Q122" s="30"/>
      <c r="R122" s="30"/>
    </row>
    <row r="123" spans="1:18" x14ac:dyDescent="0.2">
      <c r="A123" s="37" t="s">
        <v>455</v>
      </c>
      <c r="B123" s="38" t="s">
        <v>153</v>
      </c>
      <c r="C123" s="38" t="s">
        <v>127</v>
      </c>
      <c r="D123" s="135"/>
      <c r="E123" s="139"/>
      <c r="F123" s="156"/>
      <c r="G123" s="138">
        <v>3.6</v>
      </c>
      <c r="H123" s="39">
        <f t="shared" si="13"/>
        <v>0</v>
      </c>
      <c r="I123" s="81">
        <v>14</v>
      </c>
      <c r="J123" s="30"/>
      <c r="K123" s="30"/>
      <c r="L123" s="30"/>
      <c r="M123" s="30"/>
      <c r="N123" s="30"/>
      <c r="O123" s="30"/>
      <c r="P123" s="30"/>
      <c r="Q123" s="30"/>
      <c r="R123" s="30"/>
    </row>
    <row r="124" spans="1:18" x14ac:dyDescent="0.2">
      <c r="A124" s="37" t="s">
        <v>455</v>
      </c>
      <c r="B124" s="38" t="s">
        <v>153</v>
      </c>
      <c r="C124" s="38" t="s">
        <v>128</v>
      </c>
      <c r="D124" s="135"/>
      <c r="E124" s="139"/>
      <c r="F124" s="156"/>
      <c r="G124" s="138">
        <v>1.4</v>
      </c>
      <c r="H124" s="39">
        <f t="shared" si="13"/>
        <v>0</v>
      </c>
      <c r="I124" s="81" t="s">
        <v>178</v>
      </c>
      <c r="J124" s="30"/>
      <c r="K124" s="30"/>
      <c r="L124" s="30"/>
      <c r="M124" s="30"/>
      <c r="N124" s="30"/>
      <c r="O124" s="30"/>
      <c r="P124" s="30"/>
      <c r="Q124" s="30"/>
      <c r="R124" s="30"/>
    </row>
    <row r="125" spans="1:18" x14ac:dyDescent="0.2">
      <c r="A125" s="37" t="s">
        <v>455</v>
      </c>
      <c r="B125" s="38" t="s">
        <v>478</v>
      </c>
      <c r="C125" s="38"/>
      <c r="D125" s="135"/>
      <c r="E125" s="139"/>
      <c r="F125" s="156"/>
      <c r="G125" s="138">
        <v>1.5</v>
      </c>
      <c r="H125" s="39">
        <f t="shared" si="13"/>
        <v>0</v>
      </c>
      <c r="I125" s="81"/>
      <c r="J125" s="30"/>
      <c r="K125" s="30"/>
      <c r="L125" s="30"/>
      <c r="M125" s="30"/>
      <c r="N125" s="30"/>
      <c r="O125" s="30"/>
      <c r="P125" s="30"/>
      <c r="Q125" s="30"/>
      <c r="R125" s="30"/>
    </row>
    <row r="126" spans="1:18" x14ac:dyDescent="0.2">
      <c r="A126" s="37" t="s">
        <v>455</v>
      </c>
      <c r="B126" s="38" t="s">
        <v>164</v>
      </c>
      <c r="C126" s="38"/>
      <c r="D126" s="135"/>
      <c r="E126" s="139"/>
      <c r="F126" s="156"/>
      <c r="G126" s="138">
        <v>2</v>
      </c>
      <c r="H126" s="39">
        <f t="shared" si="13"/>
        <v>0</v>
      </c>
      <c r="I126" s="81"/>
      <c r="J126" s="30"/>
      <c r="K126" s="30"/>
      <c r="L126" s="30"/>
      <c r="M126" s="30"/>
      <c r="N126" s="30"/>
      <c r="O126" s="30"/>
      <c r="P126" s="30"/>
      <c r="Q126" s="30"/>
      <c r="R126" s="30"/>
    </row>
    <row r="127" spans="1:18" x14ac:dyDescent="0.2">
      <c r="A127" s="37" t="s">
        <v>455</v>
      </c>
      <c r="B127" s="38" t="s">
        <v>479</v>
      </c>
      <c r="C127" s="38" t="s">
        <v>128</v>
      </c>
      <c r="D127" s="135"/>
      <c r="E127" s="139"/>
      <c r="F127" s="156"/>
      <c r="G127" s="138">
        <v>1</v>
      </c>
      <c r="H127" s="39">
        <f t="shared" si="13"/>
        <v>0</v>
      </c>
      <c r="I127" s="81"/>
      <c r="J127" s="30"/>
      <c r="K127" s="30"/>
      <c r="L127" s="30"/>
      <c r="M127" s="30"/>
      <c r="N127" s="30"/>
      <c r="O127" s="30"/>
      <c r="P127" s="30"/>
      <c r="Q127" s="30"/>
      <c r="R127" s="30"/>
    </row>
    <row r="128" spans="1:18" x14ac:dyDescent="0.2">
      <c r="A128" s="37" t="s">
        <v>455</v>
      </c>
      <c r="B128" s="38" t="s">
        <v>480</v>
      </c>
      <c r="C128" s="38"/>
      <c r="D128" s="135"/>
      <c r="E128" s="139"/>
      <c r="F128" s="156"/>
      <c r="G128" s="138">
        <v>3.3</v>
      </c>
      <c r="H128" s="39">
        <f t="shared" si="13"/>
        <v>0</v>
      </c>
      <c r="I128" s="81"/>
      <c r="J128" s="30"/>
      <c r="K128" s="30"/>
      <c r="L128" s="30"/>
      <c r="M128" s="30"/>
      <c r="N128" s="30"/>
      <c r="O128" s="30"/>
      <c r="P128" s="30"/>
      <c r="Q128" s="30"/>
      <c r="R128" s="30"/>
    </row>
    <row r="129" spans="1:18" x14ac:dyDescent="0.2">
      <c r="A129" s="37" t="s">
        <v>455</v>
      </c>
      <c r="B129" s="38" t="s">
        <v>481</v>
      </c>
      <c r="C129" s="38"/>
      <c r="D129" s="135"/>
      <c r="E129" s="139"/>
      <c r="F129" s="156"/>
      <c r="G129" s="138">
        <v>4.5999999999999996</v>
      </c>
      <c r="H129" s="39">
        <f t="shared" si="13"/>
        <v>0</v>
      </c>
      <c r="I129" s="81"/>
      <c r="J129" s="30"/>
      <c r="K129" s="30"/>
      <c r="L129" s="30"/>
      <c r="M129" s="30"/>
      <c r="N129" s="30"/>
      <c r="O129" s="30"/>
      <c r="P129" s="30"/>
      <c r="Q129" s="30"/>
      <c r="R129" s="30"/>
    </row>
    <row r="130" spans="1:18" x14ac:dyDescent="0.2">
      <c r="A130" s="37" t="s">
        <v>455</v>
      </c>
      <c r="B130" s="38" t="s">
        <v>482</v>
      </c>
      <c r="C130" s="38"/>
      <c r="D130" s="135"/>
      <c r="E130" s="139"/>
      <c r="F130" s="156"/>
      <c r="G130" s="138">
        <v>4.8</v>
      </c>
      <c r="H130" s="39">
        <f t="shared" si="13"/>
        <v>0</v>
      </c>
      <c r="I130" s="81"/>
      <c r="J130" s="30"/>
      <c r="K130" s="30"/>
      <c r="L130" s="30"/>
      <c r="M130" s="30"/>
      <c r="N130" s="30"/>
      <c r="O130" s="30"/>
      <c r="P130" s="30"/>
      <c r="Q130" s="30"/>
      <c r="R130" s="30"/>
    </row>
    <row r="131" spans="1:18" x14ac:dyDescent="0.2">
      <c r="A131" s="37" t="s">
        <v>455</v>
      </c>
      <c r="B131" s="38" t="s">
        <v>154</v>
      </c>
      <c r="C131" s="38" t="s">
        <v>147</v>
      </c>
      <c r="D131" s="135"/>
      <c r="E131" s="139"/>
      <c r="F131" s="156"/>
      <c r="G131" s="138">
        <v>3.3</v>
      </c>
      <c r="H131" s="39">
        <f t="shared" si="13"/>
        <v>0</v>
      </c>
      <c r="I131" s="81">
        <v>50</v>
      </c>
      <c r="J131" s="30"/>
      <c r="K131" s="30"/>
      <c r="L131" s="30"/>
      <c r="M131" s="30"/>
      <c r="N131" s="30"/>
      <c r="O131" s="30"/>
      <c r="P131" s="30"/>
      <c r="Q131" s="30"/>
      <c r="R131" s="30"/>
    </row>
    <row r="132" spans="1:18" x14ac:dyDescent="0.2">
      <c r="A132" s="37" t="s">
        <v>455</v>
      </c>
      <c r="B132" s="38" t="s">
        <v>483</v>
      </c>
      <c r="C132" s="38"/>
      <c r="D132" s="135"/>
      <c r="E132" s="139"/>
      <c r="F132" s="156"/>
      <c r="G132" s="138">
        <v>13.6</v>
      </c>
      <c r="H132" s="39">
        <f t="shared" si="13"/>
        <v>0</v>
      </c>
      <c r="I132" s="81"/>
      <c r="J132" s="30"/>
      <c r="K132" s="30"/>
      <c r="L132" s="30"/>
      <c r="M132" s="30"/>
      <c r="N132" s="30"/>
      <c r="O132" s="30"/>
      <c r="P132" s="30"/>
      <c r="Q132" s="30"/>
      <c r="R132" s="30"/>
    </row>
    <row r="133" spans="1:18" x14ac:dyDescent="0.2">
      <c r="A133" s="37" t="s">
        <v>455</v>
      </c>
      <c r="B133" s="38" t="s">
        <v>484</v>
      </c>
      <c r="C133" s="38"/>
      <c r="D133" s="135"/>
      <c r="E133" s="139"/>
      <c r="F133" s="156"/>
      <c r="G133" s="138">
        <v>14.2</v>
      </c>
      <c r="H133" s="39">
        <f t="shared" si="13"/>
        <v>0</v>
      </c>
      <c r="I133" s="81"/>
      <c r="J133" s="30"/>
      <c r="K133" s="30"/>
      <c r="L133" s="30"/>
      <c r="M133" s="30"/>
      <c r="N133" s="30"/>
      <c r="O133" s="30"/>
      <c r="P133" s="30"/>
      <c r="Q133" s="30"/>
      <c r="R133" s="30"/>
    </row>
    <row r="134" spans="1:18" x14ac:dyDescent="0.2">
      <c r="A134" s="37" t="s">
        <v>455</v>
      </c>
      <c r="B134" s="38" t="s">
        <v>155</v>
      </c>
      <c r="C134" s="38" t="s">
        <v>89</v>
      </c>
      <c r="D134" s="135"/>
      <c r="E134" s="139"/>
      <c r="F134" s="156"/>
      <c r="G134" s="138">
        <v>9.8000000000000007</v>
      </c>
      <c r="H134" s="39">
        <f t="shared" si="13"/>
        <v>0</v>
      </c>
      <c r="I134" s="81">
        <v>6.5</v>
      </c>
      <c r="J134" s="30"/>
      <c r="K134" s="30"/>
      <c r="L134" s="30"/>
      <c r="M134" s="30"/>
      <c r="N134" s="30"/>
      <c r="O134" s="30"/>
      <c r="P134" s="30"/>
      <c r="Q134" s="30"/>
      <c r="R134" s="30"/>
    </row>
    <row r="135" spans="1:18" x14ac:dyDescent="0.2">
      <c r="A135" s="37" t="s">
        <v>455</v>
      </c>
      <c r="B135" s="38" t="s">
        <v>156</v>
      </c>
      <c r="C135" s="38" t="s">
        <v>127</v>
      </c>
      <c r="D135" s="135"/>
      <c r="E135" s="139"/>
      <c r="F135" s="156"/>
      <c r="G135" s="138">
        <v>2.7</v>
      </c>
      <c r="H135" s="39">
        <f t="shared" si="13"/>
        <v>0</v>
      </c>
      <c r="I135" s="81">
        <v>35</v>
      </c>
      <c r="J135" s="30"/>
      <c r="K135" s="30"/>
      <c r="L135" s="30"/>
      <c r="M135" s="30"/>
      <c r="N135" s="30"/>
      <c r="O135" s="30"/>
      <c r="P135" s="30"/>
      <c r="Q135" s="30"/>
      <c r="R135" s="30"/>
    </row>
    <row r="136" spans="1:18" x14ac:dyDescent="0.2">
      <c r="A136" s="37" t="s">
        <v>455</v>
      </c>
      <c r="B136" s="38" t="s">
        <v>156</v>
      </c>
      <c r="C136" s="38" t="s">
        <v>128</v>
      </c>
      <c r="D136" s="135"/>
      <c r="E136" s="139"/>
      <c r="F136" s="156"/>
      <c r="G136" s="138">
        <v>1.4</v>
      </c>
      <c r="H136" s="39">
        <f t="shared" si="13"/>
        <v>0</v>
      </c>
      <c r="I136" s="81">
        <v>104</v>
      </c>
      <c r="J136" s="30"/>
      <c r="K136" s="30"/>
      <c r="L136" s="30"/>
      <c r="M136" s="30"/>
      <c r="N136" s="30"/>
      <c r="O136" s="30"/>
      <c r="P136" s="30"/>
      <c r="Q136" s="30"/>
      <c r="R136" s="30"/>
    </row>
    <row r="137" spans="1:18" x14ac:dyDescent="0.2">
      <c r="A137" s="37" t="s">
        <v>455</v>
      </c>
      <c r="B137" s="38" t="s">
        <v>157</v>
      </c>
      <c r="C137" s="38" t="s">
        <v>132</v>
      </c>
      <c r="D137" s="135"/>
      <c r="E137" s="139"/>
      <c r="F137" s="156"/>
      <c r="G137" s="138">
        <v>2.6</v>
      </c>
      <c r="H137" s="39">
        <f t="shared" si="13"/>
        <v>0</v>
      </c>
      <c r="I137" s="100" t="s">
        <v>184</v>
      </c>
      <c r="J137" s="30"/>
      <c r="K137" s="30"/>
      <c r="L137" s="30"/>
      <c r="M137" s="30"/>
      <c r="N137" s="30"/>
      <c r="O137" s="30"/>
      <c r="P137" s="30"/>
      <c r="Q137" s="30"/>
      <c r="R137" s="30"/>
    </row>
    <row r="138" spans="1:18" x14ac:dyDescent="0.2">
      <c r="A138" s="37" t="s">
        <v>455</v>
      </c>
      <c r="B138" s="38" t="s">
        <v>157</v>
      </c>
      <c r="C138" s="38" t="s">
        <v>107</v>
      </c>
      <c r="D138" s="135"/>
      <c r="E138" s="139"/>
      <c r="F138" s="156"/>
      <c r="G138" s="138">
        <v>2.8</v>
      </c>
      <c r="H138" s="39">
        <f t="shared" si="13"/>
        <v>0</v>
      </c>
      <c r="I138" s="81" t="s">
        <v>179</v>
      </c>
      <c r="J138" s="30"/>
      <c r="K138" s="30"/>
      <c r="L138" s="30"/>
      <c r="M138" s="30"/>
      <c r="N138" s="30"/>
      <c r="O138" s="30"/>
      <c r="P138" s="30"/>
      <c r="Q138" s="30"/>
      <c r="R138" s="30"/>
    </row>
    <row r="139" spans="1:18" x14ac:dyDescent="0.2">
      <c r="A139" s="37" t="s">
        <v>455</v>
      </c>
      <c r="B139" s="38" t="s">
        <v>485</v>
      </c>
      <c r="C139" s="38"/>
      <c r="D139" s="135"/>
      <c r="E139" s="139"/>
      <c r="F139" s="156"/>
      <c r="G139" s="138">
        <v>1.2</v>
      </c>
      <c r="H139" s="39">
        <f t="shared" si="13"/>
        <v>0</v>
      </c>
      <c r="I139" s="81"/>
      <c r="J139" s="30"/>
      <c r="K139" s="30"/>
      <c r="L139" s="30"/>
      <c r="M139" s="30"/>
      <c r="N139" s="30"/>
      <c r="O139" s="30"/>
      <c r="P139" s="30"/>
      <c r="Q139" s="30"/>
      <c r="R139" s="30"/>
    </row>
    <row r="140" spans="1:18" x14ac:dyDescent="0.2">
      <c r="A140" s="37" t="s">
        <v>455</v>
      </c>
      <c r="B140" s="38" t="s">
        <v>486</v>
      </c>
      <c r="C140" s="38"/>
      <c r="D140" s="135"/>
      <c r="E140" s="139"/>
      <c r="F140" s="156"/>
      <c r="G140" s="138">
        <v>4.5</v>
      </c>
      <c r="H140" s="39">
        <f t="shared" si="13"/>
        <v>0</v>
      </c>
      <c r="I140" s="81"/>
      <c r="J140" s="30"/>
      <c r="K140" s="30"/>
      <c r="L140" s="30"/>
      <c r="M140" s="30"/>
      <c r="N140" s="30"/>
      <c r="O140" s="30"/>
      <c r="P140" s="30"/>
      <c r="Q140" s="30"/>
      <c r="R140" s="30"/>
    </row>
    <row r="141" spans="1:18" x14ac:dyDescent="0.2">
      <c r="A141" s="37" t="s">
        <v>455</v>
      </c>
      <c r="B141" s="38" t="s">
        <v>487</v>
      </c>
      <c r="C141" s="38"/>
      <c r="D141" s="135"/>
      <c r="E141" s="139"/>
      <c r="F141" s="156"/>
      <c r="G141" s="138">
        <v>3.3</v>
      </c>
      <c r="H141" s="39">
        <f t="shared" si="13"/>
        <v>0</v>
      </c>
      <c r="I141" s="81"/>
      <c r="J141" s="30"/>
      <c r="K141" s="30"/>
      <c r="L141" s="30"/>
      <c r="M141" s="30"/>
      <c r="N141" s="30"/>
      <c r="O141" s="30"/>
      <c r="P141" s="30"/>
      <c r="Q141" s="30"/>
      <c r="R141" s="30"/>
    </row>
    <row r="142" spans="1:18" x14ac:dyDescent="0.2">
      <c r="A142" s="37" t="s">
        <v>455</v>
      </c>
      <c r="B142" s="38" t="s">
        <v>488</v>
      </c>
      <c r="C142" s="38"/>
      <c r="D142" s="135"/>
      <c r="E142" s="139"/>
      <c r="F142" s="156"/>
      <c r="G142" s="138">
        <v>4.9000000000000004</v>
      </c>
      <c r="H142" s="39">
        <f t="shared" si="13"/>
        <v>0</v>
      </c>
      <c r="I142" s="81"/>
      <c r="J142" s="30"/>
      <c r="K142" s="30"/>
      <c r="L142" s="30"/>
      <c r="M142" s="30"/>
      <c r="N142" s="30"/>
      <c r="O142" s="30"/>
      <c r="P142" s="30"/>
      <c r="Q142" s="30"/>
      <c r="R142" s="30"/>
    </row>
    <row r="143" spans="1:18" x14ac:dyDescent="0.2">
      <c r="A143" s="37" t="s">
        <v>455</v>
      </c>
      <c r="B143" s="38" t="s">
        <v>158</v>
      </c>
      <c r="C143" s="38" t="s">
        <v>93</v>
      </c>
      <c r="D143" s="135"/>
      <c r="E143" s="138">
        <v>26</v>
      </c>
      <c r="F143" s="145"/>
      <c r="G143" s="138">
        <v>4.9000000000000004</v>
      </c>
      <c r="H143" s="39">
        <f>D143*F143/E143*G143</f>
        <v>0</v>
      </c>
      <c r="I143" s="81" t="s">
        <v>175</v>
      </c>
      <c r="J143" s="30"/>
      <c r="K143" s="30"/>
      <c r="L143" s="30"/>
      <c r="M143" s="30"/>
      <c r="N143" s="30"/>
      <c r="O143" s="30"/>
      <c r="P143" s="30"/>
      <c r="Q143" s="30"/>
      <c r="R143" s="30"/>
    </row>
    <row r="144" spans="1:18" x14ac:dyDescent="0.2">
      <c r="A144" s="37" t="s">
        <v>455</v>
      </c>
      <c r="B144" s="38" t="s">
        <v>489</v>
      </c>
      <c r="C144" s="38"/>
      <c r="D144" s="135"/>
      <c r="E144" s="139"/>
      <c r="F144" s="156"/>
      <c r="G144" s="138">
        <v>9.6999999999999993</v>
      </c>
      <c r="H144" s="39">
        <f t="shared" ref="H144:H146" si="14">D144*G144</f>
        <v>0</v>
      </c>
      <c r="I144" s="81"/>
      <c r="J144" s="30"/>
      <c r="K144" s="30"/>
      <c r="L144" s="30"/>
      <c r="M144" s="30"/>
      <c r="N144" s="30"/>
      <c r="O144" s="30"/>
      <c r="P144" s="30"/>
      <c r="Q144" s="30"/>
      <c r="R144" s="30"/>
    </row>
    <row r="145" spans="1:18" x14ac:dyDescent="0.2">
      <c r="A145" s="37" t="s">
        <v>455</v>
      </c>
      <c r="B145" s="38" t="s">
        <v>162</v>
      </c>
      <c r="C145" s="38" t="s">
        <v>127</v>
      </c>
      <c r="D145" s="135"/>
      <c r="E145" s="139"/>
      <c r="F145" s="156"/>
      <c r="G145" s="138">
        <v>3</v>
      </c>
      <c r="H145" s="39">
        <f t="shared" si="14"/>
        <v>0</v>
      </c>
      <c r="I145" s="81">
        <v>65</v>
      </c>
      <c r="J145" s="30"/>
      <c r="K145" s="30"/>
      <c r="L145" s="30"/>
      <c r="M145" s="30"/>
      <c r="N145" s="30"/>
      <c r="O145" s="30"/>
      <c r="P145" s="30"/>
      <c r="Q145" s="30"/>
      <c r="R145" s="30"/>
    </row>
    <row r="146" spans="1:18" x14ac:dyDescent="0.2">
      <c r="A146" s="37" t="s">
        <v>455</v>
      </c>
      <c r="B146" s="38" t="s">
        <v>162</v>
      </c>
      <c r="C146" s="38" t="s">
        <v>128</v>
      </c>
      <c r="D146" s="135"/>
      <c r="E146" s="139"/>
      <c r="F146" s="156"/>
      <c r="G146" s="138">
        <v>1.5</v>
      </c>
      <c r="H146" s="39">
        <f t="shared" si="14"/>
        <v>0</v>
      </c>
      <c r="I146" s="81">
        <v>175</v>
      </c>
      <c r="J146" s="30"/>
      <c r="K146" s="30"/>
      <c r="L146" s="30"/>
      <c r="M146" s="30"/>
      <c r="N146" s="30"/>
      <c r="O146" s="30"/>
      <c r="P146" s="30"/>
      <c r="Q146" s="30"/>
      <c r="R146" s="30"/>
    </row>
    <row r="147" spans="1:18" x14ac:dyDescent="0.2">
      <c r="A147" s="94"/>
      <c r="B147" s="30"/>
      <c r="C147" s="30"/>
      <c r="D147" s="81"/>
      <c r="E147" s="81"/>
      <c r="F147" s="96"/>
      <c r="G147" s="96"/>
      <c r="H147" s="97"/>
      <c r="I147" s="30"/>
      <c r="J147" s="30"/>
      <c r="K147" s="30"/>
      <c r="L147" s="30"/>
      <c r="M147" s="30"/>
      <c r="N147" s="30"/>
      <c r="O147" s="30"/>
      <c r="P147" s="30"/>
      <c r="Q147" s="30"/>
      <c r="R147" s="30"/>
    </row>
    <row r="148" spans="1:18" ht="36" x14ac:dyDescent="0.2">
      <c r="A148" s="27" t="s">
        <v>94</v>
      </c>
      <c r="B148" s="27" t="s">
        <v>95</v>
      </c>
      <c r="C148" s="27"/>
      <c r="D148" s="98" t="s">
        <v>770</v>
      </c>
      <c r="E148" s="91"/>
      <c r="F148" s="91"/>
      <c r="G148" s="160" t="s">
        <v>862</v>
      </c>
      <c r="H148" s="98" t="s">
        <v>834</v>
      </c>
      <c r="I148" s="29"/>
      <c r="J148" s="169" t="s">
        <v>490</v>
      </c>
      <c r="K148" s="169"/>
      <c r="L148" s="169"/>
      <c r="M148" s="169"/>
      <c r="N148" s="169"/>
      <c r="O148" s="169"/>
      <c r="P148" s="169"/>
      <c r="Q148" s="169"/>
      <c r="R148" s="169"/>
    </row>
    <row r="149" spans="1:18" x14ac:dyDescent="0.2">
      <c r="A149" s="37" t="s">
        <v>491</v>
      </c>
      <c r="B149" s="38" t="s">
        <v>492</v>
      </c>
      <c r="C149" s="94"/>
      <c r="D149" s="47"/>
      <c r="E149" s="81"/>
      <c r="F149" s="91"/>
      <c r="G149" s="141">
        <v>1.2</v>
      </c>
      <c r="H149" s="39">
        <f t="shared" ref="H149" si="15">D149*G149</f>
        <v>0</v>
      </c>
      <c r="I149" s="81"/>
      <c r="J149" s="30"/>
      <c r="K149" s="30"/>
      <c r="L149" s="30"/>
      <c r="M149" s="30"/>
      <c r="N149" s="30"/>
      <c r="O149" s="30"/>
      <c r="P149" s="30"/>
      <c r="Q149" s="30"/>
      <c r="R149" s="30"/>
    </row>
    <row r="150" spans="1:18" x14ac:dyDescent="0.2">
      <c r="A150" s="94"/>
      <c r="B150" s="30"/>
      <c r="C150" s="30"/>
      <c r="D150" s="81"/>
      <c r="E150" s="81"/>
      <c r="F150" s="96"/>
      <c r="G150" s="96"/>
      <c r="H150" s="97"/>
      <c r="I150" s="30"/>
      <c r="J150" s="30"/>
      <c r="K150" s="30"/>
      <c r="L150" s="30"/>
      <c r="M150" s="30"/>
      <c r="N150" s="30"/>
      <c r="O150" s="30"/>
      <c r="P150" s="30"/>
      <c r="Q150" s="30"/>
      <c r="R150" s="30"/>
    </row>
    <row r="151" spans="1:18" ht="36" customHeight="1" x14ac:dyDescent="0.2">
      <c r="A151" s="27" t="s">
        <v>94</v>
      </c>
      <c r="B151" s="27" t="s">
        <v>95</v>
      </c>
      <c r="C151" s="27"/>
      <c r="D151" s="29" t="s">
        <v>769</v>
      </c>
      <c r="E151" s="159" t="s">
        <v>861</v>
      </c>
      <c r="F151" s="91"/>
      <c r="G151" s="160" t="s">
        <v>862</v>
      </c>
      <c r="H151" s="127" t="s">
        <v>844</v>
      </c>
      <c r="I151" s="128" t="s">
        <v>783</v>
      </c>
      <c r="J151" s="169" t="s">
        <v>780</v>
      </c>
      <c r="K151" s="169"/>
      <c r="L151" s="169"/>
      <c r="M151" s="169"/>
      <c r="N151" s="169"/>
      <c r="O151" s="169"/>
      <c r="P151" s="169"/>
      <c r="Q151" s="169"/>
      <c r="R151" s="169"/>
    </row>
    <row r="152" spans="1:18" x14ac:dyDescent="0.2">
      <c r="A152" s="37" t="s">
        <v>491</v>
      </c>
      <c r="B152" s="38" t="s">
        <v>781</v>
      </c>
      <c r="C152" s="94"/>
      <c r="D152" s="130"/>
      <c r="E152" s="47"/>
      <c r="F152" s="91"/>
      <c r="G152" s="157">
        <v>3.33</v>
      </c>
      <c r="H152" s="39">
        <f>(G152*E152)*D152</f>
        <v>0</v>
      </c>
      <c r="I152" s="81" t="s">
        <v>784</v>
      </c>
      <c r="J152" s="30"/>
      <c r="K152" s="30"/>
      <c r="L152" s="30"/>
      <c r="M152" s="30"/>
      <c r="N152" s="30"/>
      <c r="O152" s="30"/>
      <c r="P152" s="30"/>
      <c r="Q152" s="30"/>
      <c r="R152" s="30"/>
    </row>
    <row r="153" spans="1:18" x14ac:dyDescent="0.2">
      <c r="A153" s="37" t="s">
        <v>491</v>
      </c>
      <c r="B153" s="38" t="s">
        <v>493</v>
      </c>
      <c r="C153" s="94"/>
      <c r="D153" s="130"/>
      <c r="E153" s="47"/>
      <c r="F153" s="91"/>
      <c r="G153" s="157">
        <v>3</v>
      </c>
      <c r="H153" s="39">
        <f t="shared" ref="H153:H154" si="16">(G153*E153)*D153</f>
        <v>0</v>
      </c>
      <c r="I153" s="81" t="s">
        <v>785</v>
      </c>
      <c r="J153" s="30"/>
      <c r="K153" s="30"/>
      <c r="L153" s="30"/>
      <c r="M153" s="30"/>
      <c r="N153" s="30"/>
      <c r="O153" s="30"/>
      <c r="P153" s="30"/>
      <c r="Q153" s="30"/>
      <c r="R153" s="30"/>
    </row>
    <row r="154" spans="1:18" x14ac:dyDescent="0.2">
      <c r="A154" s="37" t="s">
        <v>491</v>
      </c>
      <c r="B154" s="38" t="s">
        <v>782</v>
      </c>
      <c r="C154" s="94"/>
      <c r="D154" s="130"/>
      <c r="E154" s="47"/>
      <c r="F154" s="91"/>
      <c r="G154" s="157">
        <v>3</v>
      </c>
      <c r="H154" s="39">
        <f t="shared" si="16"/>
        <v>0</v>
      </c>
      <c r="I154" s="81" t="s">
        <v>786</v>
      </c>
      <c r="J154" s="30"/>
      <c r="K154" s="30"/>
      <c r="L154" s="30"/>
      <c r="M154" s="30"/>
      <c r="N154" s="30"/>
      <c r="O154" s="30"/>
      <c r="P154" s="30"/>
      <c r="Q154" s="30"/>
      <c r="R154" s="30"/>
    </row>
    <row r="155" spans="1:18" x14ac:dyDescent="0.2">
      <c r="A155" s="94"/>
      <c r="B155" s="30"/>
      <c r="C155" s="30"/>
      <c r="D155" s="81"/>
      <c r="E155" s="81"/>
      <c r="F155" s="96"/>
      <c r="G155" s="96"/>
      <c r="H155" s="97"/>
      <c r="I155" s="30"/>
      <c r="J155" s="30"/>
      <c r="K155" s="30"/>
      <c r="L155" s="30"/>
      <c r="M155" s="30"/>
      <c r="N155" s="30"/>
      <c r="O155" s="30"/>
      <c r="P155" s="30"/>
      <c r="Q155" s="30"/>
      <c r="R155" s="30"/>
    </row>
    <row r="156" spans="1:18" ht="36" x14ac:dyDescent="0.2">
      <c r="A156" s="27" t="s">
        <v>94</v>
      </c>
      <c r="B156" s="27" t="s">
        <v>787</v>
      </c>
      <c r="C156" s="27"/>
      <c r="D156" s="29" t="s">
        <v>769</v>
      </c>
      <c r="E156" s="91"/>
      <c r="F156" s="102"/>
      <c r="G156" s="91" t="s">
        <v>792</v>
      </c>
      <c r="H156" s="127" t="s">
        <v>844</v>
      </c>
      <c r="I156" s="30"/>
      <c r="J156" s="169" t="s">
        <v>780</v>
      </c>
      <c r="K156" s="169"/>
      <c r="L156" s="169"/>
      <c r="M156" s="169"/>
      <c r="N156" s="169"/>
      <c r="O156" s="169"/>
      <c r="P156" s="169"/>
      <c r="Q156" s="169"/>
      <c r="R156" s="169"/>
    </row>
    <row r="157" spans="1:18" x14ac:dyDescent="0.2">
      <c r="A157" s="37" t="s">
        <v>788</v>
      </c>
      <c r="B157" s="37" t="s">
        <v>789</v>
      </c>
      <c r="C157" s="38"/>
      <c r="D157" s="47"/>
      <c r="E157" s="103"/>
      <c r="F157" s="102"/>
      <c r="G157" s="141">
        <v>20</v>
      </c>
      <c r="H157" s="39">
        <f>D157*G157</f>
        <v>0</v>
      </c>
      <c r="I157" s="30"/>
      <c r="J157" s="171" t="s">
        <v>793</v>
      </c>
      <c r="K157" s="172"/>
      <c r="L157" s="172"/>
      <c r="M157" s="172"/>
      <c r="N157" s="172"/>
      <c r="O157" s="172"/>
      <c r="P157" s="172"/>
      <c r="Q157" s="172"/>
      <c r="R157" s="172"/>
    </row>
    <row r="158" spans="1:18" x14ac:dyDescent="0.2">
      <c r="A158" s="37" t="s">
        <v>788</v>
      </c>
      <c r="B158" s="37" t="s">
        <v>790</v>
      </c>
      <c r="C158" s="38"/>
      <c r="D158" s="47"/>
      <c r="E158" s="103"/>
      <c r="F158" s="102"/>
      <c r="G158" s="141">
        <v>40</v>
      </c>
      <c r="H158" s="39">
        <f t="shared" ref="H158:H159" si="17">D158*G158</f>
        <v>0</v>
      </c>
      <c r="I158" s="30"/>
      <c r="J158" s="172"/>
      <c r="K158" s="172"/>
      <c r="L158" s="172"/>
      <c r="M158" s="172"/>
      <c r="N158" s="172"/>
      <c r="O158" s="172"/>
      <c r="P158" s="172"/>
      <c r="Q158" s="172"/>
      <c r="R158" s="172"/>
    </row>
    <row r="159" spans="1:18" x14ac:dyDescent="0.2">
      <c r="A159" s="37" t="s">
        <v>788</v>
      </c>
      <c r="B159" s="37" t="s">
        <v>791</v>
      </c>
      <c r="C159" s="38"/>
      <c r="D159" s="47"/>
      <c r="E159" s="103"/>
      <c r="F159" s="102"/>
      <c r="G159" s="141">
        <v>60</v>
      </c>
      <c r="H159" s="39">
        <f t="shared" si="17"/>
        <v>0</v>
      </c>
      <c r="I159" s="30"/>
      <c r="J159" s="172"/>
      <c r="K159" s="172"/>
      <c r="L159" s="172"/>
      <c r="M159" s="172"/>
      <c r="N159" s="172"/>
      <c r="O159" s="172"/>
      <c r="P159" s="172"/>
      <c r="Q159" s="172"/>
      <c r="R159" s="172"/>
    </row>
    <row r="160" spans="1:18" x14ac:dyDescent="0.2">
      <c r="A160" s="37"/>
      <c r="B160" s="37"/>
      <c r="C160" s="38"/>
      <c r="D160" s="37"/>
      <c r="E160" s="37"/>
      <c r="F160" s="37"/>
      <c r="G160" s="37"/>
      <c r="H160" s="37"/>
      <c r="I160" s="37"/>
      <c r="J160" s="30"/>
      <c r="K160" s="30"/>
      <c r="L160" s="30"/>
      <c r="M160" s="30"/>
      <c r="N160" s="30"/>
      <c r="O160" s="30"/>
      <c r="P160" s="30"/>
      <c r="Q160" s="30"/>
      <c r="R160" s="30"/>
    </row>
    <row r="161" spans="1:18" ht="36" x14ac:dyDescent="0.2">
      <c r="A161" s="27" t="s">
        <v>94</v>
      </c>
      <c r="B161" s="27" t="s">
        <v>95</v>
      </c>
      <c r="C161" s="27" t="s">
        <v>787</v>
      </c>
      <c r="D161" s="29" t="s">
        <v>769</v>
      </c>
      <c r="E161" s="159" t="s">
        <v>861</v>
      </c>
      <c r="F161" s="91" t="s">
        <v>814</v>
      </c>
      <c r="G161" s="160" t="s">
        <v>862</v>
      </c>
      <c r="H161" s="127" t="s">
        <v>844</v>
      </c>
      <c r="I161" s="128" t="s">
        <v>783</v>
      </c>
      <c r="J161" s="169" t="s">
        <v>780</v>
      </c>
      <c r="K161" s="169"/>
      <c r="L161" s="169"/>
      <c r="M161" s="169"/>
      <c r="N161" s="169"/>
      <c r="O161" s="169"/>
      <c r="P161" s="169"/>
      <c r="Q161" s="169"/>
      <c r="R161" s="169"/>
    </row>
    <row r="162" spans="1:18" x14ac:dyDescent="0.2">
      <c r="A162" s="37" t="s">
        <v>794</v>
      </c>
      <c r="B162" s="37" t="s">
        <v>795</v>
      </c>
      <c r="C162" s="38" t="s">
        <v>796</v>
      </c>
      <c r="D162" s="130"/>
      <c r="E162" s="131"/>
      <c r="F162" s="138">
        <v>80</v>
      </c>
      <c r="G162" s="138">
        <v>0.6</v>
      </c>
      <c r="H162" s="39">
        <f>(F162+G162*E162)*D162</f>
        <v>0</v>
      </c>
      <c r="I162" s="81" t="s">
        <v>815</v>
      </c>
      <c r="J162" s="30"/>
      <c r="K162" s="30"/>
      <c r="L162" s="30"/>
      <c r="M162" s="30"/>
      <c r="N162" s="30"/>
      <c r="O162" s="30"/>
      <c r="P162" s="30"/>
      <c r="Q162" s="30"/>
      <c r="R162" s="30"/>
    </row>
    <row r="163" spans="1:18" x14ac:dyDescent="0.2">
      <c r="A163" s="37" t="s">
        <v>794</v>
      </c>
      <c r="B163" s="37" t="s">
        <v>797</v>
      </c>
      <c r="C163" s="38"/>
      <c r="D163" s="130"/>
      <c r="E163" s="131"/>
      <c r="F163" s="138">
        <v>90</v>
      </c>
      <c r="G163" s="138">
        <v>1.2</v>
      </c>
      <c r="H163" s="39">
        <f t="shared" ref="H163:H176" si="18">(F163+G163*E163)*D163</f>
        <v>0</v>
      </c>
      <c r="I163" s="81" t="s">
        <v>816</v>
      </c>
      <c r="J163" s="30"/>
      <c r="K163" s="30"/>
      <c r="L163" s="30"/>
      <c r="M163" s="30"/>
      <c r="N163" s="30"/>
      <c r="O163" s="30"/>
      <c r="P163" s="30"/>
      <c r="Q163" s="30"/>
      <c r="R163" s="30"/>
    </row>
    <row r="164" spans="1:18" x14ac:dyDescent="0.2">
      <c r="A164" s="37" t="s">
        <v>794</v>
      </c>
      <c r="B164" s="37" t="s">
        <v>798</v>
      </c>
      <c r="C164" s="38" t="s">
        <v>799</v>
      </c>
      <c r="D164" s="130"/>
      <c r="E164" s="131"/>
      <c r="F164" s="138">
        <v>80</v>
      </c>
      <c r="G164" s="138">
        <v>0.7</v>
      </c>
      <c r="H164" s="39">
        <f t="shared" si="18"/>
        <v>0</v>
      </c>
      <c r="I164" s="81" t="s">
        <v>817</v>
      </c>
      <c r="J164" s="30"/>
      <c r="K164" s="30"/>
      <c r="L164" s="30"/>
      <c r="M164" s="30"/>
      <c r="N164" s="30"/>
      <c r="O164" s="30"/>
      <c r="P164" s="30"/>
      <c r="Q164" s="30"/>
      <c r="R164" s="30"/>
    </row>
    <row r="165" spans="1:18" x14ac:dyDescent="0.2">
      <c r="A165" s="37" t="s">
        <v>794</v>
      </c>
      <c r="B165" s="37" t="s">
        <v>800</v>
      </c>
      <c r="C165" s="38" t="s">
        <v>801</v>
      </c>
      <c r="D165" s="130"/>
      <c r="E165" s="131"/>
      <c r="F165" s="138">
        <v>90</v>
      </c>
      <c r="G165" s="138">
        <v>1.4</v>
      </c>
      <c r="H165" s="39">
        <f t="shared" si="18"/>
        <v>0</v>
      </c>
      <c r="I165" s="81" t="s">
        <v>818</v>
      </c>
      <c r="J165" s="30"/>
      <c r="K165" s="30"/>
      <c r="L165" s="30"/>
      <c r="M165" s="30"/>
      <c r="N165" s="30"/>
      <c r="O165" s="30"/>
      <c r="P165" s="30"/>
      <c r="Q165" s="30"/>
      <c r="R165" s="30"/>
    </row>
    <row r="166" spans="1:18" x14ac:dyDescent="0.2">
      <c r="A166" s="37" t="s">
        <v>794</v>
      </c>
      <c r="B166" s="37" t="s">
        <v>867</v>
      </c>
      <c r="C166" s="38" t="s">
        <v>796</v>
      </c>
      <c r="D166" s="130"/>
      <c r="E166" s="131"/>
      <c r="F166" s="138">
        <v>20</v>
      </c>
      <c r="G166" s="138">
        <v>2</v>
      </c>
      <c r="H166" s="39">
        <f t="shared" si="18"/>
        <v>0</v>
      </c>
      <c r="I166" s="81" t="s">
        <v>819</v>
      </c>
      <c r="J166" s="30"/>
      <c r="K166" s="30"/>
      <c r="L166" s="30"/>
      <c r="M166" s="30"/>
      <c r="N166" s="30"/>
      <c r="O166" s="30"/>
      <c r="P166" s="30"/>
      <c r="Q166" s="30"/>
      <c r="R166" s="30"/>
    </row>
    <row r="167" spans="1:18" x14ac:dyDescent="0.2">
      <c r="A167" s="37" t="s">
        <v>794</v>
      </c>
      <c r="B167" s="37" t="s">
        <v>802</v>
      </c>
      <c r="C167" s="38" t="s">
        <v>799</v>
      </c>
      <c r="D167" s="130"/>
      <c r="E167" s="131"/>
      <c r="F167" s="138">
        <v>90</v>
      </c>
      <c r="G167" s="138">
        <v>1.2</v>
      </c>
      <c r="H167" s="39">
        <f t="shared" si="18"/>
        <v>0</v>
      </c>
      <c r="I167" s="81" t="s">
        <v>820</v>
      </c>
      <c r="J167" s="30"/>
      <c r="K167" s="30"/>
      <c r="L167" s="30"/>
      <c r="M167" s="30"/>
      <c r="N167" s="30"/>
      <c r="O167" s="30"/>
      <c r="P167" s="30"/>
      <c r="Q167" s="30"/>
      <c r="R167" s="30"/>
    </row>
    <row r="168" spans="1:18" x14ac:dyDescent="0.2">
      <c r="A168" s="37" t="s">
        <v>794</v>
      </c>
      <c r="B168" s="37" t="s">
        <v>803</v>
      </c>
      <c r="C168" s="38" t="s">
        <v>801</v>
      </c>
      <c r="D168" s="130"/>
      <c r="E168" s="131"/>
      <c r="F168" s="138">
        <v>90</v>
      </c>
      <c r="G168" s="138">
        <v>1.3</v>
      </c>
      <c r="H168" s="39">
        <f t="shared" si="18"/>
        <v>0</v>
      </c>
      <c r="I168" s="81" t="s">
        <v>821</v>
      </c>
      <c r="J168" s="30"/>
      <c r="K168" s="30"/>
      <c r="L168" s="30"/>
      <c r="M168" s="30"/>
      <c r="N168" s="30"/>
      <c r="O168" s="30"/>
      <c r="P168" s="30"/>
      <c r="Q168" s="30"/>
      <c r="R168" s="30"/>
    </row>
    <row r="169" spans="1:18" x14ac:dyDescent="0.2">
      <c r="A169" s="37" t="s">
        <v>794</v>
      </c>
      <c r="B169" s="37" t="s">
        <v>804</v>
      </c>
      <c r="C169" s="38" t="s">
        <v>799</v>
      </c>
      <c r="D169" s="130"/>
      <c r="E169" s="131"/>
      <c r="F169" s="138">
        <v>90</v>
      </c>
      <c r="G169" s="138">
        <v>1.3</v>
      </c>
      <c r="H169" s="39">
        <f t="shared" si="18"/>
        <v>0</v>
      </c>
      <c r="I169" s="81" t="s">
        <v>822</v>
      </c>
      <c r="J169" s="30"/>
      <c r="K169" s="30"/>
      <c r="L169" s="30"/>
      <c r="M169" s="30"/>
      <c r="N169" s="30"/>
      <c r="O169" s="30"/>
      <c r="P169" s="30"/>
      <c r="Q169" s="30"/>
      <c r="R169" s="30"/>
    </row>
    <row r="170" spans="1:18" x14ac:dyDescent="0.2">
      <c r="A170" s="37" t="s">
        <v>794</v>
      </c>
      <c r="B170" s="37" t="s">
        <v>805</v>
      </c>
      <c r="C170" s="38" t="s">
        <v>801</v>
      </c>
      <c r="D170" s="130"/>
      <c r="E170" s="131"/>
      <c r="F170" s="138">
        <v>90</v>
      </c>
      <c r="G170" s="138">
        <v>0.9</v>
      </c>
      <c r="H170" s="39">
        <f t="shared" si="18"/>
        <v>0</v>
      </c>
      <c r="I170" s="81" t="s">
        <v>823</v>
      </c>
      <c r="J170" s="30"/>
      <c r="K170" s="30"/>
      <c r="L170" s="30"/>
      <c r="M170" s="30"/>
      <c r="N170" s="30"/>
      <c r="O170" s="30"/>
      <c r="P170" s="30"/>
      <c r="Q170" s="30"/>
      <c r="R170" s="30"/>
    </row>
    <row r="171" spans="1:18" x14ac:dyDescent="0.2">
      <c r="A171" s="37" t="s">
        <v>794</v>
      </c>
      <c r="B171" s="37" t="s">
        <v>806</v>
      </c>
      <c r="C171" s="38" t="s">
        <v>801</v>
      </c>
      <c r="D171" s="130"/>
      <c r="E171" s="131"/>
      <c r="F171" s="138">
        <v>90</v>
      </c>
      <c r="G171" s="138">
        <v>0.9</v>
      </c>
      <c r="H171" s="39">
        <f t="shared" si="18"/>
        <v>0</v>
      </c>
      <c r="I171" s="81" t="s">
        <v>824</v>
      </c>
      <c r="J171" s="30"/>
      <c r="K171" s="30"/>
      <c r="L171" s="30"/>
      <c r="M171" s="30"/>
      <c r="N171" s="30"/>
      <c r="O171" s="30"/>
      <c r="P171" s="30"/>
      <c r="Q171" s="30"/>
      <c r="R171" s="30"/>
    </row>
    <row r="172" spans="1:18" x14ac:dyDescent="0.2">
      <c r="A172" s="37" t="s">
        <v>794</v>
      </c>
      <c r="B172" s="37" t="s">
        <v>807</v>
      </c>
      <c r="C172" s="38" t="s">
        <v>799</v>
      </c>
      <c r="D172" s="130"/>
      <c r="E172" s="131"/>
      <c r="F172" s="152">
        <v>30</v>
      </c>
      <c r="G172" s="138">
        <v>10</v>
      </c>
      <c r="H172" s="39">
        <f t="shared" si="18"/>
        <v>0</v>
      </c>
      <c r="I172" s="81" t="s">
        <v>825</v>
      </c>
      <c r="J172" s="30"/>
      <c r="K172" s="30"/>
      <c r="L172" s="30"/>
      <c r="M172" s="30"/>
      <c r="N172" s="30"/>
      <c r="O172" s="30"/>
      <c r="P172" s="30"/>
      <c r="Q172" s="30"/>
      <c r="R172" s="30"/>
    </row>
    <row r="173" spans="1:18" x14ac:dyDescent="0.2">
      <c r="A173" s="37" t="s">
        <v>794</v>
      </c>
      <c r="B173" s="37" t="s">
        <v>808</v>
      </c>
      <c r="C173" s="38" t="s">
        <v>801</v>
      </c>
      <c r="D173" s="130"/>
      <c r="E173" s="131"/>
      <c r="F173" s="138">
        <v>40</v>
      </c>
      <c r="G173" s="138">
        <v>15</v>
      </c>
      <c r="H173" s="39">
        <f t="shared" si="18"/>
        <v>0</v>
      </c>
      <c r="I173" s="81" t="s">
        <v>826</v>
      </c>
      <c r="J173" s="30"/>
      <c r="K173" s="30"/>
      <c r="L173" s="30"/>
      <c r="M173" s="30"/>
      <c r="N173" s="30"/>
      <c r="O173" s="30"/>
      <c r="P173" s="30"/>
      <c r="Q173" s="30"/>
      <c r="R173" s="30"/>
    </row>
    <row r="174" spans="1:18" x14ac:dyDescent="0.2">
      <c r="A174" s="37" t="s">
        <v>794</v>
      </c>
      <c r="B174" s="37" t="s">
        <v>809</v>
      </c>
      <c r="C174" s="38" t="s">
        <v>810</v>
      </c>
      <c r="D174" s="130"/>
      <c r="E174" s="131"/>
      <c r="F174" s="138">
        <v>90</v>
      </c>
      <c r="G174" s="138">
        <v>5</v>
      </c>
      <c r="H174" s="39">
        <f t="shared" si="18"/>
        <v>0</v>
      </c>
      <c r="I174" s="81" t="s">
        <v>827</v>
      </c>
      <c r="J174" s="30"/>
      <c r="K174" s="30"/>
      <c r="L174" s="30"/>
      <c r="M174" s="30"/>
      <c r="N174" s="30"/>
      <c r="O174" s="30"/>
      <c r="P174" s="30"/>
      <c r="Q174" s="30"/>
      <c r="R174" s="30"/>
    </row>
    <row r="175" spans="1:18" x14ac:dyDescent="0.2">
      <c r="A175" s="37" t="s">
        <v>794</v>
      </c>
      <c r="B175" s="37" t="s">
        <v>811</v>
      </c>
      <c r="C175" s="38" t="s">
        <v>812</v>
      </c>
      <c r="D175" s="130"/>
      <c r="E175" s="131"/>
      <c r="F175" s="138">
        <v>70</v>
      </c>
      <c r="G175" s="138">
        <v>13.5</v>
      </c>
      <c r="H175" s="39">
        <f t="shared" si="18"/>
        <v>0</v>
      </c>
      <c r="I175" s="81" t="s">
        <v>826</v>
      </c>
      <c r="J175" s="30"/>
      <c r="K175" s="30"/>
      <c r="L175" s="30"/>
      <c r="M175" s="30"/>
      <c r="N175" s="30"/>
      <c r="O175" s="30"/>
      <c r="P175" s="30"/>
      <c r="Q175" s="30"/>
      <c r="R175" s="30"/>
    </row>
    <row r="176" spans="1:18" x14ac:dyDescent="0.2">
      <c r="A176" s="37" t="s">
        <v>794</v>
      </c>
      <c r="B176" s="37" t="s">
        <v>813</v>
      </c>
      <c r="C176" s="38" t="s">
        <v>812</v>
      </c>
      <c r="D176" s="130"/>
      <c r="E176" s="131"/>
      <c r="F176" s="138">
        <v>90</v>
      </c>
      <c r="G176" s="138">
        <v>10</v>
      </c>
      <c r="H176" s="39">
        <f t="shared" si="18"/>
        <v>0</v>
      </c>
      <c r="I176" s="81" t="s">
        <v>827</v>
      </c>
      <c r="J176" s="30"/>
      <c r="K176" s="30"/>
      <c r="L176" s="30"/>
      <c r="M176" s="30"/>
      <c r="N176" s="30"/>
      <c r="O176" s="30"/>
      <c r="P176" s="30"/>
      <c r="Q176" s="30"/>
      <c r="R176" s="30"/>
    </row>
    <row r="177" spans="1:18" x14ac:dyDescent="0.2">
      <c r="A177" s="94"/>
      <c r="B177" s="30"/>
      <c r="C177" s="30"/>
      <c r="D177" s="81"/>
      <c r="E177" s="81"/>
      <c r="F177" s="96"/>
      <c r="G177" s="96"/>
      <c r="H177" s="97"/>
      <c r="I177" s="30"/>
      <c r="J177" s="30"/>
      <c r="K177" s="30"/>
      <c r="L177" s="30"/>
      <c r="M177" s="30"/>
      <c r="N177" s="30"/>
      <c r="O177" s="30"/>
      <c r="P177" s="30"/>
      <c r="Q177" s="30"/>
      <c r="R177" s="30"/>
    </row>
    <row r="178" spans="1:18" ht="60" x14ac:dyDescent="0.2">
      <c r="A178" s="27" t="s">
        <v>94</v>
      </c>
      <c r="B178" s="27" t="s">
        <v>95</v>
      </c>
      <c r="C178" s="27" t="s">
        <v>96</v>
      </c>
      <c r="D178" s="29" t="s">
        <v>767</v>
      </c>
      <c r="E178" s="91"/>
      <c r="F178" s="91"/>
      <c r="G178" s="91" t="s">
        <v>440</v>
      </c>
      <c r="H178" s="98" t="s">
        <v>834</v>
      </c>
      <c r="I178" s="29" t="s">
        <v>441</v>
      </c>
      <c r="J178" s="169" t="s">
        <v>494</v>
      </c>
      <c r="K178" s="169"/>
      <c r="L178" s="169"/>
      <c r="M178" s="169"/>
      <c r="N178" s="169"/>
      <c r="O178" s="169"/>
      <c r="P178" s="169"/>
      <c r="Q178" s="169"/>
      <c r="R178" s="169"/>
    </row>
    <row r="179" spans="1:18" x14ac:dyDescent="0.2">
      <c r="A179" s="37" t="s">
        <v>185</v>
      </c>
      <c r="B179" s="38" t="s">
        <v>92</v>
      </c>
      <c r="C179" s="38" t="s">
        <v>186</v>
      </c>
      <c r="D179" s="47"/>
      <c r="E179" s="103"/>
      <c r="F179" s="91"/>
      <c r="G179" s="141">
        <v>17</v>
      </c>
      <c r="H179" s="39">
        <f>D179*G179</f>
        <v>0</v>
      </c>
      <c r="I179" s="104">
        <v>3000</v>
      </c>
      <c r="J179" s="80"/>
      <c r="K179" s="30"/>
      <c r="L179" s="30"/>
      <c r="M179" s="30"/>
      <c r="N179" s="30"/>
      <c r="O179" s="30"/>
      <c r="P179" s="30"/>
      <c r="Q179" s="30"/>
      <c r="R179" s="30"/>
    </row>
    <row r="180" spans="1:18" x14ac:dyDescent="0.2">
      <c r="A180" s="37" t="s">
        <v>185</v>
      </c>
      <c r="B180" s="38" t="s">
        <v>187</v>
      </c>
      <c r="C180" s="38" t="s">
        <v>186</v>
      </c>
      <c r="D180" s="47"/>
      <c r="E180" s="103"/>
      <c r="F180" s="91"/>
      <c r="G180" s="141">
        <v>25</v>
      </c>
      <c r="H180" s="39">
        <f t="shared" ref="H180:H194" si="19">D180*G180</f>
        <v>0</v>
      </c>
      <c r="I180" s="104">
        <v>2000</v>
      </c>
      <c r="J180" s="80"/>
      <c r="K180" s="30"/>
      <c r="L180" s="30"/>
      <c r="M180" s="30"/>
      <c r="N180" s="30"/>
      <c r="O180" s="30"/>
      <c r="P180" s="30"/>
      <c r="Q180" s="30"/>
      <c r="R180" s="30"/>
    </row>
    <row r="181" spans="1:18" x14ac:dyDescent="0.2">
      <c r="A181" s="37" t="s">
        <v>185</v>
      </c>
      <c r="B181" s="37" t="s">
        <v>188</v>
      </c>
      <c r="C181" s="38" t="s">
        <v>186</v>
      </c>
      <c r="D181" s="47"/>
      <c r="E181" s="103"/>
      <c r="F181" s="91"/>
      <c r="G181" s="141">
        <v>34</v>
      </c>
      <c r="H181" s="39">
        <f t="shared" si="19"/>
        <v>0</v>
      </c>
      <c r="I181" s="81">
        <v>300</v>
      </c>
      <c r="J181" s="80"/>
      <c r="K181" s="30"/>
      <c r="L181" s="30"/>
      <c r="M181" s="30"/>
      <c r="N181" s="30"/>
      <c r="O181" s="30"/>
      <c r="P181" s="30"/>
      <c r="Q181" s="30"/>
      <c r="R181" s="30"/>
    </row>
    <row r="182" spans="1:18" x14ac:dyDescent="0.2">
      <c r="A182" s="37" t="s">
        <v>185</v>
      </c>
      <c r="B182" s="37" t="s">
        <v>189</v>
      </c>
      <c r="C182" s="38" t="s">
        <v>186</v>
      </c>
      <c r="D182" s="47"/>
      <c r="E182" s="103"/>
      <c r="F182" s="91"/>
      <c r="G182" s="141">
        <v>34</v>
      </c>
      <c r="H182" s="39">
        <f t="shared" si="19"/>
        <v>0</v>
      </c>
      <c r="I182" s="81">
        <v>600</v>
      </c>
      <c r="J182" s="80"/>
      <c r="K182" s="30"/>
      <c r="L182" s="30"/>
      <c r="M182" s="30"/>
      <c r="N182" s="30"/>
      <c r="O182" s="30"/>
      <c r="P182" s="30"/>
      <c r="Q182" s="30"/>
      <c r="R182" s="30"/>
    </row>
    <row r="183" spans="1:18" x14ac:dyDescent="0.2">
      <c r="A183" s="37" t="s">
        <v>185</v>
      </c>
      <c r="B183" s="38" t="s">
        <v>190</v>
      </c>
      <c r="C183" s="38" t="s">
        <v>186</v>
      </c>
      <c r="D183" s="47"/>
      <c r="E183" s="103"/>
      <c r="F183" s="91"/>
      <c r="G183" s="141">
        <v>23</v>
      </c>
      <c r="H183" s="39">
        <f t="shared" si="19"/>
        <v>0</v>
      </c>
      <c r="I183" s="81">
        <v>900</v>
      </c>
      <c r="J183" s="80"/>
      <c r="K183" s="30"/>
      <c r="L183" s="30"/>
      <c r="M183" s="30"/>
      <c r="N183" s="30"/>
      <c r="O183" s="30"/>
      <c r="P183" s="30"/>
      <c r="Q183" s="30"/>
      <c r="R183" s="30"/>
    </row>
    <row r="184" spans="1:18" x14ac:dyDescent="0.2">
      <c r="A184" s="37" t="s">
        <v>185</v>
      </c>
      <c r="B184" s="38" t="s">
        <v>191</v>
      </c>
      <c r="C184" s="38" t="s">
        <v>186</v>
      </c>
      <c r="D184" s="47"/>
      <c r="E184" s="103"/>
      <c r="F184" s="91"/>
      <c r="G184" s="141">
        <v>25</v>
      </c>
      <c r="H184" s="39">
        <f t="shared" si="19"/>
        <v>0</v>
      </c>
      <c r="I184" s="104">
        <v>1400</v>
      </c>
      <c r="J184" s="80"/>
      <c r="K184" s="30"/>
      <c r="L184" s="30"/>
      <c r="M184" s="30"/>
      <c r="N184" s="30"/>
      <c r="O184" s="30"/>
      <c r="P184" s="30"/>
      <c r="Q184" s="30"/>
      <c r="R184" s="30"/>
    </row>
    <row r="185" spans="1:18" x14ac:dyDescent="0.2">
      <c r="A185" s="37" t="s">
        <v>185</v>
      </c>
      <c r="B185" s="37" t="s">
        <v>192</v>
      </c>
      <c r="C185" s="38" t="s">
        <v>186</v>
      </c>
      <c r="D185" s="47"/>
      <c r="E185" s="103"/>
      <c r="F185" s="91"/>
      <c r="G185" s="141">
        <v>25</v>
      </c>
      <c r="H185" s="39">
        <f t="shared" si="19"/>
        <v>0</v>
      </c>
      <c r="I185" s="104">
        <v>1000</v>
      </c>
      <c r="J185" s="80"/>
      <c r="K185" s="30"/>
      <c r="L185" s="30"/>
      <c r="M185" s="30"/>
      <c r="N185" s="30"/>
      <c r="O185" s="30"/>
      <c r="P185" s="30"/>
      <c r="Q185" s="30"/>
      <c r="R185" s="30"/>
    </row>
    <row r="186" spans="1:18" x14ac:dyDescent="0.2">
      <c r="A186" s="37" t="s">
        <v>185</v>
      </c>
      <c r="B186" s="37" t="s">
        <v>193</v>
      </c>
      <c r="C186" s="38" t="s">
        <v>186</v>
      </c>
      <c r="D186" s="47"/>
      <c r="E186" s="103"/>
      <c r="F186" s="91"/>
      <c r="G186" s="141">
        <v>23</v>
      </c>
      <c r="H186" s="39">
        <f t="shared" si="19"/>
        <v>0</v>
      </c>
      <c r="I186" s="104">
        <v>1100</v>
      </c>
      <c r="J186" s="80"/>
      <c r="K186" s="30"/>
      <c r="L186" s="30"/>
      <c r="M186" s="30"/>
      <c r="N186" s="30"/>
      <c r="O186" s="30"/>
      <c r="P186" s="30"/>
      <c r="Q186" s="30"/>
      <c r="R186" s="30"/>
    </row>
    <row r="187" spans="1:18" x14ac:dyDescent="0.2">
      <c r="A187" s="37" t="s">
        <v>185</v>
      </c>
      <c r="B187" s="37" t="s">
        <v>151</v>
      </c>
      <c r="C187" s="38" t="s">
        <v>186</v>
      </c>
      <c r="D187" s="47"/>
      <c r="E187" s="103"/>
      <c r="F187" s="91"/>
      <c r="G187" s="141">
        <v>40</v>
      </c>
      <c r="H187" s="39">
        <f t="shared" si="19"/>
        <v>0</v>
      </c>
      <c r="I187" s="81">
        <v>500</v>
      </c>
      <c r="J187" s="80"/>
      <c r="K187" s="30"/>
      <c r="L187" s="30"/>
      <c r="M187" s="30"/>
      <c r="N187" s="30"/>
      <c r="O187" s="30"/>
      <c r="P187" s="30"/>
      <c r="Q187" s="30"/>
      <c r="R187" s="30"/>
    </row>
    <row r="188" spans="1:18" x14ac:dyDescent="0.2">
      <c r="A188" s="37" t="s">
        <v>185</v>
      </c>
      <c r="B188" s="37" t="s">
        <v>152</v>
      </c>
      <c r="C188" s="38" t="s">
        <v>186</v>
      </c>
      <c r="D188" s="47"/>
      <c r="E188" s="103"/>
      <c r="F188" s="91"/>
      <c r="G188" s="141">
        <v>23</v>
      </c>
      <c r="H188" s="39">
        <f t="shared" si="19"/>
        <v>0</v>
      </c>
      <c r="I188" s="104">
        <v>1100</v>
      </c>
      <c r="J188" s="80"/>
      <c r="K188" s="30"/>
      <c r="L188" s="30"/>
      <c r="M188" s="30"/>
      <c r="N188" s="30"/>
      <c r="O188" s="30"/>
      <c r="P188" s="30"/>
      <c r="Q188" s="30"/>
      <c r="R188" s="30"/>
    </row>
    <row r="189" spans="1:18" x14ac:dyDescent="0.2">
      <c r="A189" s="37" t="s">
        <v>185</v>
      </c>
      <c r="B189" s="37" t="s">
        <v>194</v>
      </c>
      <c r="C189" s="38" t="s">
        <v>186</v>
      </c>
      <c r="D189" s="47"/>
      <c r="E189" s="103"/>
      <c r="F189" s="91"/>
      <c r="G189" s="141">
        <v>43</v>
      </c>
      <c r="H189" s="39">
        <f t="shared" si="19"/>
        <v>0</v>
      </c>
      <c r="I189" s="81">
        <v>350</v>
      </c>
      <c r="J189" s="80"/>
      <c r="K189" s="30"/>
      <c r="L189" s="30"/>
      <c r="M189" s="30"/>
      <c r="N189" s="30"/>
      <c r="O189" s="30"/>
      <c r="P189" s="30"/>
      <c r="Q189" s="30"/>
      <c r="R189" s="30"/>
    </row>
    <row r="190" spans="1:18" x14ac:dyDescent="0.2">
      <c r="A190" s="37" t="s">
        <v>185</v>
      </c>
      <c r="B190" s="37" t="s">
        <v>195</v>
      </c>
      <c r="C190" s="38" t="s">
        <v>186</v>
      </c>
      <c r="D190" s="47"/>
      <c r="E190" s="103"/>
      <c r="F190" s="91"/>
      <c r="G190" s="141">
        <v>42</v>
      </c>
      <c r="H190" s="39">
        <f t="shared" si="19"/>
        <v>0</v>
      </c>
      <c r="I190" s="81">
        <v>600</v>
      </c>
      <c r="J190" s="80"/>
      <c r="K190" s="30"/>
      <c r="L190" s="30"/>
      <c r="M190" s="30"/>
      <c r="N190" s="30"/>
      <c r="O190" s="30"/>
      <c r="P190" s="30"/>
      <c r="Q190" s="30"/>
      <c r="R190" s="30"/>
    </row>
    <row r="191" spans="1:18" x14ac:dyDescent="0.2">
      <c r="A191" s="37" t="s">
        <v>185</v>
      </c>
      <c r="B191" s="37" t="s">
        <v>196</v>
      </c>
      <c r="C191" s="38" t="s">
        <v>186</v>
      </c>
      <c r="D191" s="47"/>
      <c r="E191" s="103"/>
      <c r="F191" s="91"/>
      <c r="G191" s="141">
        <v>50</v>
      </c>
      <c r="H191" s="39">
        <f t="shared" si="19"/>
        <v>0</v>
      </c>
      <c r="I191" s="81">
        <v>400</v>
      </c>
      <c r="J191" s="80"/>
      <c r="K191" s="30"/>
      <c r="L191" s="30"/>
      <c r="M191" s="30"/>
      <c r="N191" s="30"/>
      <c r="O191" s="30"/>
      <c r="P191" s="30"/>
      <c r="Q191" s="30"/>
      <c r="R191" s="30"/>
    </row>
    <row r="192" spans="1:18" x14ac:dyDescent="0.2">
      <c r="A192" s="37" t="s">
        <v>185</v>
      </c>
      <c r="B192" s="37" t="s">
        <v>197</v>
      </c>
      <c r="C192" s="38" t="s">
        <v>186</v>
      </c>
      <c r="D192" s="47"/>
      <c r="E192" s="103"/>
      <c r="F192" s="91"/>
      <c r="G192" s="141">
        <v>42</v>
      </c>
      <c r="H192" s="39">
        <f t="shared" si="19"/>
        <v>0</v>
      </c>
      <c r="I192" s="81">
        <v>850</v>
      </c>
      <c r="J192" s="80"/>
      <c r="K192" s="30"/>
      <c r="L192" s="30"/>
      <c r="M192" s="30"/>
      <c r="N192" s="30"/>
      <c r="O192" s="30"/>
      <c r="P192" s="30"/>
      <c r="Q192" s="30"/>
      <c r="R192" s="30"/>
    </row>
    <row r="193" spans="1:18" x14ac:dyDescent="0.2">
      <c r="A193" s="37" t="s">
        <v>185</v>
      </c>
      <c r="B193" s="37" t="s">
        <v>198</v>
      </c>
      <c r="C193" s="38" t="s">
        <v>186</v>
      </c>
      <c r="D193" s="47"/>
      <c r="E193" s="103"/>
      <c r="F193" s="91"/>
      <c r="G193" s="141">
        <v>27</v>
      </c>
      <c r="H193" s="39">
        <f t="shared" si="19"/>
        <v>0</v>
      </c>
      <c r="I193" s="104">
        <v>1300</v>
      </c>
      <c r="J193" s="80"/>
      <c r="K193" s="30"/>
      <c r="L193" s="30"/>
      <c r="M193" s="30"/>
      <c r="N193" s="30"/>
      <c r="O193" s="30"/>
      <c r="P193" s="30"/>
      <c r="Q193" s="30"/>
      <c r="R193" s="30"/>
    </row>
    <row r="194" spans="1:18" x14ac:dyDescent="0.2">
      <c r="A194" s="37" t="s">
        <v>185</v>
      </c>
      <c r="B194" s="37" t="s">
        <v>199</v>
      </c>
      <c r="C194" s="38" t="s">
        <v>186</v>
      </c>
      <c r="D194" s="47"/>
      <c r="E194" s="103"/>
      <c r="F194" s="91"/>
      <c r="G194" s="141">
        <v>20</v>
      </c>
      <c r="H194" s="39">
        <f t="shared" si="19"/>
        <v>0</v>
      </c>
      <c r="I194" s="104">
        <v>1500</v>
      </c>
      <c r="J194" s="80"/>
      <c r="K194" s="30"/>
      <c r="L194" s="30"/>
      <c r="M194" s="30"/>
      <c r="N194" s="30"/>
      <c r="O194" s="30"/>
      <c r="P194" s="30"/>
      <c r="Q194" s="30"/>
      <c r="R194" s="30"/>
    </row>
    <row r="195" spans="1:18" s="30" customFormat="1" thickBot="1" x14ac:dyDescent="0.25">
      <c r="E195" s="81"/>
    </row>
    <row r="196" spans="1:18" s="30" customFormat="1" thickBot="1" x14ac:dyDescent="0.25">
      <c r="E196" s="81"/>
      <c r="G196" s="82" t="s">
        <v>200</v>
      </c>
      <c r="H196" s="83">
        <f>SUM(H8:H29,H31:H40,H43:H49,H51:H53,H56:H59,H61:H62,H65:H71,H73,H76:H146,H149:H149,H157:H159,H162:H176,H179:H194)</f>
        <v>0</v>
      </c>
    </row>
    <row r="197" spans="1:18" s="30" customFormat="1" ht="12" x14ac:dyDescent="0.2">
      <c r="E197" s="81"/>
    </row>
    <row r="198" spans="1:18" x14ac:dyDescent="0.2">
      <c r="A198" s="88" t="s">
        <v>438</v>
      </c>
      <c r="B198" s="89"/>
      <c r="C198" s="89"/>
      <c r="D198" s="89"/>
      <c r="E198" s="90"/>
      <c r="F198" s="89"/>
      <c r="G198" s="89"/>
      <c r="H198" s="89"/>
      <c r="I198" s="89"/>
      <c r="J198" s="24" t="s">
        <v>249</v>
      </c>
    </row>
    <row r="199" spans="1:18" s="30" customFormat="1" ht="12" x14ac:dyDescent="0.2">
      <c r="E199" s="81"/>
    </row>
    <row r="200" spans="1:18" s="106" customFormat="1" ht="48" x14ac:dyDescent="0.25">
      <c r="A200" s="27" t="s">
        <v>94</v>
      </c>
      <c r="B200" s="27" t="s">
        <v>95</v>
      </c>
      <c r="C200" s="27" t="s">
        <v>238</v>
      </c>
      <c r="D200" s="29" t="s">
        <v>845</v>
      </c>
      <c r="E200" s="91" t="s">
        <v>97</v>
      </c>
      <c r="F200" s="91" t="s">
        <v>846</v>
      </c>
      <c r="G200" s="91" t="s">
        <v>768</v>
      </c>
      <c r="H200" s="29" t="s">
        <v>847</v>
      </c>
      <c r="I200" s="105"/>
      <c r="J200" s="169" t="s">
        <v>212</v>
      </c>
      <c r="K200" s="169"/>
      <c r="L200" s="169"/>
      <c r="M200" s="169"/>
      <c r="N200" s="169"/>
      <c r="O200" s="169"/>
      <c r="P200" s="169"/>
      <c r="Q200" s="169"/>
      <c r="R200" s="169"/>
    </row>
    <row r="201" spans="1:18" s="30" customFormat="1" ht="12" x14ac:dyDescent="0.2">
      <c r="A201" s="107" t="s">
        <v>213</v>
      </c>
      <c r="B201" s="37" t="s">
        <v>201</v>
      </c>
      <c r="C201" s="94" t="s">
        <v>202</v>
      </c>
      <c r="D201" s="129"/>
      <c r="E201" s="96" t="s">
        <v>848</v>
      </c>
      <c r="F201" s="133"/>
      <c r="G201" s="138">
        <v>2.5</v>
      </c>
      <c r="H201" s="39">
        <f>D201*F201/16*G201</f>
        <v>0</v>
      </c>
    </row>
    <row r="202" spans="1:18" s="30" customFormat="1" ht="12" x14ac:dyDescent="0.2">
      <c r="A202" s="107" t="s">
        <v>213</v>
      </c>
      <c r="B202" s="37" t="s">
        <v>203</v>
      </c>
      <c r="C202" s="94"/>
      <c r="D202" s="129"/>
      <c r="E202" s="96" t="s">
        <v>849</v>
      </c>
      <c r="F202" s="140"/>
      <c r="G202" s="138">
        <v>15</v>
      </c>
      <c r="H202" s="39">
        <f>D202*G202</f>
        <v>0</v>
      </c>
    </row>
    <row r="203" spans="1:18" s="30" customFormat="1" ht="12" x14ac:dyDescent="0.2">
      <c r="A203" s="107" t="s">
        <v>213</v>
      </c>
      <c r="B203" s="37" t="s">
        <v>214</v>
      </c>
      <c r="C203" s="94"/>
      <c r="D203" s="129"/>
      <c r="E203" s="96" t="s">
        <v>849</v>
      </c>
      <c r="F203" s="140"/>
      <c r="G203" s="138">
        <v>12</v>
      </c>
      <c r="H203" s="39">
        <f>D203*G203</f>
        <v>0</v>
      </c>
    </row>
    <row r="204" spans="1:18" s="30" customFormat="1" ht="12" x14ac:dyDescent="0.2">
      <c r="A204" s="107" t="s">
        <v>213</v>
      </c>
      <c r="B204" s="37" t="s">
        <v>215</v>
      </c>
      <c r="C204" s="94"/>
      <c r="D204" s="129"/>
      <c r="E204" s="96" t="s">
        <v>849</v>
      </c>
      <c r="F204" s="140"/>
      <c r="G204" s="138">
        <v>14</v>
      </c>
      <c r="H204" s="39">
        <f>D204*G204</f>
        <v>0</v>
      </c>
    </row>
    <row r="205" spans="1:18" s="30" customFormat="1" ht="12" x14ac:dyDescent="0.2">
      <c r="A205" s="107" t="s">
        <v>213</v>
      </c>
      <c r="B205" s="37" t="s">
        <v>216</v>
      </c>
      <c r="C205" s="94"/>
      <c r="D205" s="129"/>
      <c r="E205" s="96" t="s">
        <v>848</v>
      </c>
      <c r="F205" s="133"/>
      <c r="G205" s="138">
        <v>25</v>
      </c>
      <c r="H205" s="39">
        <f>D205*F205/16*G205</f>
        <v>0</v>
      </c>
    </row>
    <row r="206" spans="1:18" s="30" customFormat="1" ht="12" x14ac:dyDescent="0.2">
      <c r="A206" s="107" t="s">
        <v>213</v>
      </c>
      <c r="B206" s="37" t="s">
        <v>217</v>
      </c>
      <c r="C206" s="94"/>
      <c r="D206" s="129"/>
      <c r="E206" s="96" t="s">
        <v>849</v>
      </c>
      <c r="F206" s="140"/>
      <c r="G206" s="138">
        <v>8</v>
      </c>
      <c r="H206" s="39">
        <f t="shared" ref="H206:H222" si="20">D206*G206</f>
        <v>0</v>
      </c>
    </row>
    <row r="207" spans="1:18" s="30" customFormat="1" ht="12" x14ac:dyDescent="0.2">
      <c r="A207" s="107" t="s">
        <v>213</v>
      </c>
      <c r="B207" s="37" t="s">
        <v>218</v>
      </c>
      <c r="C207" s="94"/>
      <c r="D207" s="129"/>
      <c r="E207" s="96" t="s">
        <v>849</v>
      </c>
      <c r="F207" s="140"/>
      <c r="G207" s="138">
        <v>20</v>
      </c>
      <c r="H207" s="39">
        <f t="shared" si="20"/>
        <v>0</v>
      </c>
    </row>
    <row r="208" spans="1:18" s="30" customFormat="1" ht="12" x14ac:dyDescent="0.2">
      <c r="A208" s="107" t="s">
        <v>213</v>
      </c>
      <c r="B208" s="37" t="s">
        <v>219</v>
      </c>
      <c r="C208" s="94"/>
      <c r="D208" s="129"/>
      <c r="E208" s="96" t="s">
        <v>849</v>
      </c>
      <c r="F208" s="140"/>
      <c r="G208" s="138">
        <v>25</v>
      </c>
      <c r="H208" s="39">
        <f t="shared" si="20"/>
        <v>0</v>
      </c>
    </row>
    <row r="209" spans="1:8" s="30" customFormat="1" ht="12" x14ac:dyDescent="0.2">
      <c r="A209" s="107" t="s">
        <v>213</v>
      </c>
      <c r="B209" s="37" t="s">
        <v>220</v>
      </c>
      <c r="C209" s="94"/>
      <c r="D209" s="129"/>
      <c r="E209" s="96" t="s">
        <v>849</v>
      </c>
      <c r="F209" s="140"/>
      <c r="G209" s="138">
        <v>28</v>
      </c>
      <c r="H209" s="39">
        <f t="shared" si="20"/>
        <v>0</v>
      </c>
    </row>
    <row r="210" spans="1:8" s="30" customFormat="1" ht="12" x14ac:dyDescent="0.2">
      <c r="A210" s="107" t="s">
        <v>213</v>
      </c>
      <c r="B210" s="37" t="s">
        <v>221</v>
      </c>
      <c r="C210" s="94"/>
      <c r="D210" s="129"/>
      <c r="E210" s="96" t="s">
        <v>849</v>
      </c>
      <c r="F210" s="140"/>
      <c r="G210" s="138">
        <v>24</v>
      </c>
      <c r="H210" s="39">
        <f t="shared" si="20"/>
        <v>0</v>
      </c>
    </row>
    <row r="211" spans="1:8" s="30" customFormat="1" ht="12" x14ac:dyDescent="0.2">
      <c r="A211" s="107" t="s">
        <v>213</v>
      </c>
      <c r="B211" s="37" t="s">
        <v>103</v>
      </c>
      <c r="C211" s="94" t="s">
        <v>222</v>
      </c>
      <c r="D211" s="129"/>
      <c r="E211" s="96" t="s">
        <v>849</v>
      </c>
      <c r="F211" s="140"/>
      <c r="G211" s="138">
        <v>11.5</v>
      </c>
      <c r="H211" s="39">
        <f t="shared" si="20"/>
        <v>0</v>
      </c>
    </row>
    <row r="212" spans="1:8" s="30" customFormat="1" ht="12" x14ac:dyDescent="0.2">
      <c r="A212" s="107" t="s">
        <v>213</v>
      </c>
      <c r="B212" s="37" t="s">
        <v>103</v>
      </c>
      <c r="C212" s="94" t="s">
        <v>223</v>
      </c>
      <c r="D212" s="129"/>
      <c r="E212" s="96" t="s">
        <v>849</v>
      </c>
      <c r="F212" s="140"/>
      <c r="G212" s="138">
        <v>12.5</v>
      </c>
      <c r="H212" s="39">
        <f t="shared" si="20"/>
        <v>0</v>
      </c>
    </row>
    <row r="213" spans="1:8" s="30" customFormat="1" ht="12" x14ac:dyDescent="0.2">
      <c r="A213" s="107" t="s">
        <v>213</v>
      </c>
      <c r="B213" s="37" t="s">
        <v>103</v>
      </c>
      <c r="C213" s="94" t="s">
        <v>224</v>
      </c>
      <c r="D213" s="129"/>
      <c r="E213" s="96" t="s">
        <v>849</v>
      </c>
      <c r="F213" s="140"/>
      <c r="G213" s="138">
        <v>12.5</v>
      </c>
      <c r="H213" s="39">
        <f t="shared" si="20"/>
        <v>0</v>
      </c>
    </row>
    <row r="214" spans="1:8" s="30" customFormat="1" ht="12" x14ac:dyDescent="0.2">
      <c r="A214" s="107" t="s">
        <v>213</v>
      </c>
      <c r="B214" s="37" t="s">
        <v>766</v>
      </c>
      <c r="C214" s="94" t="s">
        <v>225</v>
      </c>
      <c r="D214" s="129"/>
      <c r="E214" s="96" t="s">
        <v>849</v>
      </c>
      <c r="F214" s="140"/>
      <c r="G214" s="138">
        <v>31</v>
      </c>
      <c r="H214" s="39">
        <f t="shared" si="20"/>
        <v>0</v>
      </c>
    </row>
    <row r="215" spans="1:8" s="30" customFormat="1" ht="12" x14ac:dyDescent="0.2">
      <c r="A215" s="107" t="s">
        <v>213</v>
      </c>
      <c r="B215" s="37" t="s">
        <v>766</v>
      </c>
      <c r="C215" s="94" t="s">
        <v>223</v>
      </c>
      <c r="D215" s="129"/>
      <c r="E215" s="96" t="s">
        <v>849</v>
      </c>
      <c r="F215" s="140"/>
      <c r="G215" s="138">
        <v>28</v>
      </c>
      <c r="H215" s="39">
        <f t="shared" si="20"/>
        <v>0</v>
      </c>
    </row>
    <row r="216" spans="1:8" s="30" customFormat="1" ht="12" x14ac:dyDescent="0.2">
      <c r="A216" s="107" t="s">
        <v>213</v>
      </c>
      <c r="B216" s="37" t="s">
        <v>766</v>
      </c>
      <c r="C216" s="94" t="s">
        <v>226</v>
      </c>
      <c r="D216" s="129"/>
      <c r="E216" s="96" t="s">
        <v>849</v>
      </c>
      <c r="F216" s="140"/>
      <c r="G216" s="138">
        <v>29</v>
      </c>
      <c r="H216" s="39">
        <f t="shared" si="20"/>
        <v>0</v>
      </c>
    </row>
    <row r="217" spans="1:8" s="30" customFormat="1" ht="12" x14ac:dyDescent="0.2">
      <c r="A217" s="107" t="s">
        <v>213</v>
      </c>
      <c r="B217" s="37" t="s">
        <v>229</v>
      </c>
      <c r="C217" s="94" t="s">
        <v>227</v>
      </c>
      <c r="D217" s="129"/>
      <c r="E217" s="96" t="s">
        <v>849</v>
      </c>
      <c r="F217" s="140"/>
      <c r="G217" s="138">
        <v>35</v>
      </c>
      <c r="H217" s="39">
        <f t="shared" si="20"/>
        <v>0</v>
      </c>
    </row>
    <row r="218" spans="1:8" s="30" customFormat="1" ht="12" x14ac:dyDescent="0.2">
      <c r="A218" s="107" t="s">
        <v>213</v>
      </c>
      <c r="B218" s="37" t="s">
        <v>229</v>
      </c>
      <c r="C218" s="94" t="s">
        <v>223</v>
      </c>
      <c r="D218" s="129"/>
      <c r="E218" s="96" t="s">
        <v>849</v>
      </c>
      <c r="F218" s="140"/>
      <c r="G218" s="138">
        <v>30</v>
      </c>
      <c r="H218" s="39">
        <f t="shared" si="20"/>
        <v>0</v>
      </c>
    </row>
    <row r="219" spans="1:8" s="30" customFormat="1" ht="12" x14ac:dyDescent="0.2">
      <c r="A219" s="107" t="s">
        <v>213</v>
      </c>
      <c r="B219" s="37" t="s">
        <v>229</v>
      </c>
      <c r="C219" s="94" t="s">
        <v>226</v>
      </c>
      <c r="D219" s="129"/>
      <c r="E219" s="96" t="s">
        <v>849</v>
      </c>
      <c r="F219" s="140"/>
      <c r="G219" s="138">
        <v>28</v>
      </c>
      <c r="H219" s="39">
        <f t="shared" si="20"/>
        <v>0</v>
      </c>
    </row>
    <row r="220" spans="1:8" s="30" customFormat="1" ht="12" x14ac:dyDescent="0.2">
      <c r="A220" s="107" t="s">
        <v>213</v>
      </c>
      <c r="B220" s="37" t="s">
        <v>229</v>
      </c>
      <c r="C220" s="94" t="s">
        <v>228</v>
      </c>
      <c r="D220" s="129"/>
      <c r="E220" s="96" t="s">
        <v>849</v>
      </c>
      <c r="F220" s="140"/>
      <c r="G220" s="138">
        <v>25</v>
      </c>
      <c r="H220" s="39">
        <f t="shared" si="20"/>
        <v>0</v>
      </c>
    </row>
    <row r="221" spans="1:8" s="30" customFormat="1" ht="12" x14ac:dyDescent="0.2">
      <c r="A221" s="107" t="s">
        <v>213</v>
      </c>
      <c r="B221" s="37" t="s">
        <v>230</v>
      </c>
      <c r="C221" s="94"/>
      <c r="D221" s="129"/>
      <c r="E221" s="96" t="s">
        <v>849</v>
      </c>
      <c r="F221" s="140"/>
      <c r="G221" s="138">
        <v>32</v>
      </c>
      <c r="H221" s="39">
        <f t="shared" si="20"/>
        <v>0</v>
      </c>
    </row>
    <row r="222" spans="1:8" s="30" customFormat="1" ht="12" x14ac:dyDescent="0.2">
      <c r="A222" s="107" t="s">
        <v>213</v>
      </c>
      <c r="B222" s="37" t="s">
        <v>231</v>
      </c>
      <c r="C222" s="94"/>
      <c r="D222" s="129"/>
      <c r="E222" s="96" t="s">
        <v>849</v>
      </c>
      <c r="F222" s="140"/>
      <c r="G222" s="138">
        <v>46</v>
      </c>
      <c r="H222" s="39">
        <f t="shared" si="20"/>
        <v>0</v>
      </c>
    </row>
    <row r="223" spans="1:8" s="30" customFormat="1" thickBot="1" x14ac:dyDescent="0.25">
      <c r="E223" s="81"/>
    </row>
    <row r="224" spans="1:8" s="30" customFormat="1" thickBot="1" x14ac:dyDescent="0.25">
      <c r="E224" s="81"/>
      <c r="G224" s="82" t="s">
        <v>204</v>
      </c>
      <c r="H224" s="108">
        <f>SUM(H201:H222)</f>
        <v>0</v>
      </c>
    </row>
    <row r="225" spans="1:18" s="30" customFormat="1" ht="12" x14ac:dyDescent="0.2"/>
    <row r="226" spans="1:18" x14ac:dyDescent="0.2">
      <c r="A226" s="88" t="s">
        <v>442</v>
      </c>
      <c r="B226" s="89"/>
      <c r="C226" s="89"/>
      <c r="D226" s="89"/>
      <c r="E226" s="90"/>
      <c r="F226" s="89"/>
      <c r="G226" s="89"/>
      <c r="H226" s="89"/>
      <c r="I226" s="89"/>
      <c r="J226" s="24" t="s">
        <v>249</v>
      </c>
    </row>
    <row r="227" spans="1:18" s="30" customFormat="1" ht="12" x14ac:dyDescent="0.2">
      <c r="E227" s="81"/>
    </row>
    <row r="228" spans="1:18" s="30" customFormat="1" ht="36" x14ac:dyDescent="0.2">
      <c r="A228" s="27" t="s">
        <v>94</v>
      </c>
      <c r="B228" s="27"/>
      <c r="C228" s="27" t="s">
        <v>238</v>
      </c>
      <c r="D228" s="29" t="s">
        <v>850</v>
      </c>
      <c r="E228" s="91"/>
      <c r="F228" s="91"/>
      <c r="G228" s="91" t="s">
        <v>851</v>
      </c>
      <c r="H228" s="29" t="s">
        <v>847</v>
      </c>
      <c r="I228" s="35"/>
      <c r="J228" s="169" t="s">
        <v>212</v>
      </c>
      <c r="K228" s="169"/>
      <c r="L228" s="169"/>
      <c r="M228" s="169"/>
      <c r="N228" s="169"/>
      <c r="O228" s="169"/>
      <c r="P228" s="169"/>
      <c r="Q228" s="169"/>
      <c r="R228" s="169"/>
    </row>
    <row r="229" spans="1:18" s="30" customFormat="1" ht="12" x14ac:dyDescent="0.2">
      <c r="A229" s="109" t="s">
        <v>232</v>
      </c>
      <c r="B229" s="37"/>
      <c r="C229" s="94" t="s">
        <v>233</v>
      </c>
      <c r="D229" s="112"/>
      <c r="E229" s="102"/>
      <c r="G229" s="158">
        <v>25</v>
      </c>
      <c r="H229" s="110">
        <f>D229*G229</f>
        <v>0</v>
      </c>
      <c r="I229" s="85"/>
    </row>
    <row r="230" spans="1:18" s="30" customFormat="1" ht="12" x14ac:dyDescent="0.2">
      <c r="A230" s="109" t="s">
        <v>232</v>
      </c>
      <c r="B230" s="37"/>
      <c r="C230" s="94" t="s">
        <v>234</v>
      </c>
      <c r="D230" s="112"/>
      <c r="E230" s="102"/>
      <c r="G230" s="158">
        <v>20</v>
      </c>
      <c r="H230" s="110">
        <f t="shared" ref="H230:H232" si="21">D230*G230</f>
        <v>0</v>
      </c>
      <c r="I230" s="85"/>
    </row>
    <row r="231" spans="1:18" s="30" customFormat="1" ht="12" x14ac:dyDescent="0.2">
      <c r="A231" s="109" t="s">
        <v>232</v>
      </c>
      <c r="B231" s="37"/>
      <c r="C231" s="94" t="s">
        <v>235</v>
      </c>
      <c r="D231" s="112"/>
      <c r="E231" s="102"/>
      <c r="G231" s="158">
        <v>15</v>
      </c>
      <c r="H231" s="110">
        <f t="shared" si="21"/>
        <v>0</v>
      </c>
      <c r="I231" s="85"/>
    </row>
    <row r="232" spans="1:18" s="30" customFormat="1" ht="12" x14ac:dyDescent="0.2">
      <c r="A232" s="109" t="s">
        <v>232</v>
      </c>
      <c r="B232" s="37"/>
      <c r="C232" s="94" t="s">
        <v>236</v>
      </c>
      <c r="D232" s="112"/>
      <c r="E232" s="102"/>
      <c r="G232" s="158">
        <v>19</v>
      </c>
      <c r="H232" s="110">
        <f t="shared" si="21"/>
        <v>0</v>
      </c>
      <c r="I232" s="85"/>
    </row>
    <row r="233" spans="1:18" s="30" customFormat="1" thickBot="1" x14ac:dyDescent="0.25">
      <c r="E233" s="81"/>
    </row>
    <row r="234" spans="1:18" s="30" customFormat="1" thickBot="1" x14ac:dyDescent="0.25">
      <c r="E234" s="81"/>
      <c r="G234" s="82" t="s">
        <v>241</v>
      </c>
      <c r="H234" s="108">
        <f>SUM(H229:H232)</f>
        <v>0</v>
      </c>
    </row>
    <row r="235" spans="1:18" s="30" customFormat="1" thickBot="1" x14ac:dyDescent="0.25">
      <c r="E235" s="81"/>
    </row>
    <row r="236" spans="1:18" ht="13.5" thickBot="1" x14ac:dyDescent="0.25">
      <c r="G236" s="82" t="s">
        <v>443</v>
      </c>
      <c r="H236" s="108">
        <f>H196+H224+H234</f>
        <v>0</v>
      </c>
    </row>
    <row r="1048417" spans="5:5" x14ac:dyDescent="0.2">
      <c r="E1048417" s="111"/>
    </row>
  </sheetData>
  <sheetProtection algorithmName="SHA-512" hashValue="iTMdcPs5z75SL5keevrcGFp5uFjfDu2lk/7QWhclSXydYDy+lO2tQn4Azvw7sN3WF25K5a7ezYHdExMk7dJwnw==" saltValue="mKNEw/7xkxlt4h/VxBRnkw==" spinCount="100000" sheet="1" objects="1" scenarios="1"/>
  <mergeCells count="12">
    <mergeCell ref="J228:R228"/>
    <mergeCell ref="J200:R200"/>
    <mergeCell ref="J6:R6"/>
    <mergeCell ref="J75:R75"/>
    <mergeCell ref="J148:R148"/>
    <mergeCell ref="J178:R178"/>
    <mergeCell ref="J151:R151"/>
    <mergeCell ref="J156:R156"/>
    <mergeCell ref="J157:R159"/>
    <mergeCell ref="J161:R161"/>
    <mergeCell ref="J8:O10"/>
    <mergeCell ref="J79:O81"/>
  </mergeCells>
  <hyperlinks>
    <hyperlink ref="J2" location="'Bilan apparent'!A1" display="Onglet Bilan apparent"/>
    <hyperlink ref="J4" location="'Bilan apparent'!A1" display="Onglet Bilan apparent"/>
    <hyperlink ref="J198" location="'Bilan apparent'!A1" display="Onglet Bilan apparent"/>
    <hyperlink ref="J226" location="'Bilan apparent'!A1" display="Onglet Bilan apparent"/>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43"/>
  <sheetViews>
    <sheetView zoomScaleNormal="100" workbookViewId="0">
      <selection activeCell="H18" sqref="H18"/>
    </sheetView>
  </sheetViews>
  <sheetFormatPr baseColWidth="10" defaultRowHeight="12.75" x14ac:dyDescent="0.2"/>
  <cols>
    <col min="1" max="1" width="13.7109375" style="25" customWidth="1"/>
    <col min="2" max="2" width="52.140625" style="25" customWidth="1"/>
    <col min="3" max="5" width="20.7109375" style="25" customWidth="1"/>
    <col min="6" max="6" width="14.85546875" style="25" customWidth="1"/>
    <col min="7" max="16384" width="11.42578125" style="25"/>
  </cols>
  <sheetData>
    <row r="2" spans="1:16" ht="15.75" x14ac:dyDescent="0.25">
      <c r="A2" s="22" t="s">
        <v>859</v>
      </c>
      <c r="B2" s="23"/>
      <c r="C2" s="23"/>
      <c r="D2" s="23"/>
      <c r="E2" s="23"/>
      <c r="F2" s="23"/>
      <c r="G2" s="23"/>
      <c r="H2" s="24" t="s">
        <v>249</v>
      </c>
    </row>
    <row r="3" spans="1:16" s="30" customFormat="1" ht="12" x14ac:dyDescent="0.2"/>
    <row r="4" spans="1:16" s="30" customFormat="1" ht="36" x14ac:dyDescent="0.2">
      <c r="A4" s="27" t="s">
        <v>351</v>
      </c>
      <c r="B4" s="27" t="s">
        <v>350</v>
      </c>
      <c r="C4" s="28" t="s">
        <v>356</v>
      </c>
      <c r="D4" s="28" t="s">
        <v>347</v>
      </c>
      <c r="E4" s="28" t="s">
        <v>209</v>
      </c>
      <c r="F4" s="29" t="s">
        <v>836</v>
      </c>
      <c r="H4" s="169"/>
      <c r="I4" s="169"/>
      <c r="J4" s="169"/>
      <c r="K4" s="169"/>
      <c r="L4" s="169"/>
      <c r="M4" s="169"/>
      <c r="N4" s="169"/>
      <c r="O4" s="169"/>
      <c r="P4" s="169"/>
    </row>
    <row r="5" spans="1:16" s="30" customFormat="1" ht="12" x14ac:dyDescent="0.2">
      <c r="A5" s="30" t="s">
        <v>55</v>
      </c>
      <c r="B5" s="30" t="s">
        <v>306</v>
      </c>
      <c r="C5" s="142"/>
      <c r="D5" s="138">
        <v>380</v>
      </c>
      <c r="E5" s="138">
        <v>24</v>
      </c>
      <c r="F5" s="39">
        <f>C5*D5/10^3*E5</f>
        <v>0</v>
      </c>
    </row>
    <row r="6" spans="1:16" s="30" customFormat="1" ht="12" x14ac:dyDescent="0.2">
      <c r="A6" s="30" t="s">
        <v>55</v>
      </c>
      <c r="B6" s="30" t="s">
        <v>307</v>
      </c>
      <c r="C6" s="142"/>
      <c r="D6" s="138">
        <v>680</v>
      </c>
      <c r="E6" s="138">
        <v>24</v>
      </c>
      <c r="F6" s="39">
        <f t="shared" ref="F6:F54" si="0">C6*D6/10^3*E6</f>
        <v>0</v>
      </c>
    </row>
    <row r="7" spans="1:16" s="30" customFormat="1" ht="12" x14ac:dyDescent="0.2">
      <c r="A7" s="30" t="s">
        <v>55</v>
      </c>
      <c r="B7" s="30" t="s">
        <v>308</v>
      </c>
      <c r="C7" s="142"/>
      <c r="D7" s="138">
        <v>550</v>
      </c>
      <c r="E7" s="138">
        <v>24</v>
      </c>
      <c r="F7" s="39">
        <f t="shared" si="0"/>
        <v>0</v>
      </c>
    </row>
    <row r="8" spans="1:16" s="30" customFormat="1" ht="12" x14ac:dyDescent="0.2">
      <c r="A8" s="30" t="s">
        <v>55</v>
      </c>
      <c r="B8" s="30" t="s">
        <v>309</v>
      </c>
      <c r="C8" s="142"/>
      <c r="D8" s="138">
        <v>640</v>
      </c>
      <c r="E8" s="138">
        <v>24</v>
      </c>
      <c r="F8" s="39">
        <f t="shared" si="0"/>
        <v>0</v>
      </c>
    </row>
    <row r="9" spans="1:16" s="30" customFormat="1" ht="12" x14ac:dyDescent="0.2">
      <c r="A9" s="30" t="s">
        <v>55</v>
      </c>
      <c r="B9" s="30" t="s">
        <v>310</v>
      </c>
      <c r="C9" s="142"/>
      <c r="D9" s="138">
        <v>400</v>
      </c>
      <c r="E9" s="138">
        <v>24</v>
      </c>
      <c r="F9" s="39">
        <f t="shared" si="0"/>
        <v>0</v>
      </c>
    </row>
    <row r="10" spans="1:16" s="30" customFormat="1" ht="12" x14ac:dyDescent="0.2">
      <c r="A10" s="30" t="s">
        <v>55</v>
      </c>
      <c r="B10" s="30" t="s">
        <v>311</v>
      </c>
      <c r="C10" s="142"/>
      <c r="D10" s="138">
        <v>800</v>
      </c>
      <c r="E10" s="138">
        <v>24</v>
      </c>
      <c r="F10" s="39">
        <f t="shared" si="0"/>
        <v>0</v>
      </c>
    </row>
    <row r="11" spans="1:16" s="30" customFormat="1" ht="12" x14ac:dyDescent="0.2">
      <c r="A11" s="30" t="s">
        <v>55</v>
      </c>
      <c r="B11" s="30" t="s">
        <v>312</v>
      </c>
      <c r="C11" s="142"/>
      <c r="D11" s="138">
        <v>660</v>
      </c>
      <c r="E11" s="138">
        <v>24</v>
      </c>
      <c r="F11" s="39">
        <f t="shared" si="0"/>
        <v>0</v>
      </c>
    </row>
    <row r="12" spans="1:16" s="30" customFormat="1" ht="12" x14ac:dyDescent="0.2">
      <c r="A12" s="30" t="s">
        <v>55</v>
      </c>
      <c r="B12" s="30" t="s">
        <v>239</v>
      </c>
      <c r="C12" s="142"/>
      <c r="D12" s="138">
        <v>660</v>
      </c>
      <c r="E12" s="138">
        <v>24</v>
      </c>
      <c r="F12" s="39">
        <f t="shared" si="0"/>
        <v>0</v>
      </c>
    </row>
    <row r="13" spans="1:16" s="30" customFormat="1" ht="12" x14ac:dyDescent="0.2">
      <c r="A13" s="30" t="s">
        <v>55</v>
      </c>
      <c r="B13" s="30" t="s">
        <v>56</v>
      </c>
      <c r="C13" s="142"/>
      <c r="D13" s="138">
        <v>625</v>
      </c>
      <c r="E13" s="138">
        <v>24</v>
      </c>
      <c r="F13" s="39">
        <f t="shared" si="0"/>
        <v>0</v>
      </c>
    </row>
    <row r="14" spans="1:16" s="30" customFormat="1" ht="12" x14ac:dyDescent="0.2">
      <c r="A14" s="30" t="s">
        <v>55</v>
      </c>
      <c r="B14" s="30" t="s">
        <v>313</v>
      </c>
      <c r="C14" s="142"/>
      <c r="D14" s="138">
        <v>50</v>
      </c>
      <c r="E14" s="138">
        <v>24</v>
      </c>
      <c r="F14" s="39">
        <f t="shared" si="0"/>
        <v>0</v>
      </c>
    </row>
    <row r="15" spans="1:16" s="30" customFormat="1" ht="12" x14ac:dyDescent="0.2">
      <c r="A15" s="30" t="s">
        <v>55</v>
      </c>
      <c r="B15" s="30" t="s">
        <v>314</v>
      </c>
      <c r="C15" s="142"/>
      <c r="D15" s="138">
        <v>200</v>
      </c>
      <c r="E15" s="138">
        <v>24</v>
      </c>
      <c r="F15" s="39">
        <f t="shared" si="0"/>
        <v>0</v>
      </c>
    </row>
    <row r="16" spans="1:16" s="30" customFormat="1" ht="12" x14ac:dyDescent="0.2">
      <c r="A16" s="30" t="s">
        <v>55</v>
      </c>
      <c r="B16" s="30" t="s">
        <v>315</v>
      </c>
      <c r="C16" s="142"/>
      <c r="D16" s="138">
        <v>700</v>
      </c>
      <c r="E16" s="138">
        <v>24</v>
      </c>
      <c r="F16" s="39">
        <f t="shared" si="0"/>
        <v>0</v>
      </c>
    </row>
    <row r="17" spans="1:6" s="30" customFormat="1" ht="12" x14ac:dyDescent="0.2">
      <c r="A17" s="30" t="s">
        <v>316</v>
      </c>
      <c r="B17" s="30" t="s">
        <v>317</v>
      </c>
      <c r="C17" s="142"/>
      <c r="D17" s="138">
        <v>300</v>
      </c>
      <c r="E17" s="138">
        <v>26</v>
      </c>
      <c r="F17" s="39">
        <f t="shared" si="0"/>
        <v>0</v>
      </c>
    </row>
    <row r="18" spans="1:6" s="30" customFormat="1" ht="12" x14ac:dyDescent="0.2">
      <c r="A18" s="30" t="s">
        <v>57</v>
      </c>
      <c r="B18" s="30" t="s">
        <v>318</v>
      </c>
      <c r="C18" s="142"/>
      <c r="D18" s="138">
        <v>15</v>
      </c>
      <c r="E18" s="138">
        <v>28.5</v>
      </c>
      <c r="F18" s="39">
        <f t="shared" si="0"/>
        <v>0</v>
      </c>
    </row>
    <row r="19" spans="1:6" s="30" customFormat="1" ht="12" x14ac:dyDescent="0.2">
      <c r="A19" s="30" t="s">
        <v>57</v>
      </c>
      <c r="B19" s="30" t="s">
        <v>58</v>
      </c>
      <c r="C19" s="142"/>
      <c r="D19" s="138">
        <v>40</v>
      </c>
      <c r="E19" s="138">
        <v>24</v>
      </c>
      <c r="F19" s="39">
        <f t="shared" si="0"/>
        <v>0</v>
      </c>
    </row>
    <row r="20" spans="1:6" s="30" customFormat="1" ht="12" x14ac:dyDescent="0.2">
      <c r="A20" s="30" t="s">
        <v>57</v>
      </c>
      <c r="B20" s="30" t="s">
        <v>240</v>
      </c>
      <c r="C20" s="142"/>
      <c r="D20" s="138">
        <v>70</v>
      </c>
      <c r="E20" s="138">
        <v>28.5</v>
      </c>
      <c r="F20" s="39">
        <f t="shared" si="0"/>
        <v>0</v>
      </c>
    </row>
    <row r="21" spans="1:6" s="30" customFormat="1" ht="12" x14ac:dyDescent="0.2">
      <c r="A21" s="30" t="s">
        <v>57</v>
      </c>
      <c r="B21" s="30" t="s">
        <v>319</v>
      </c>
      <c r="C21" s="142"/>
      <c r="D21" s="138">
        <v>100</v>
      </c>
      <c r="E21" s="138">
        <v>28.5</v>
      </c>
      <c r="F21" s="39">
        <f t="shared" si="0"/>
        <v>0</v>
      </c>
    </row>
    <row r="22" spans="1:6" s="30" customFormat="1" ht="12" x14ac:dyDescent="0.2">
      <c r="A22" s="30" t="s">
        <v>57</v>
      </c>
      <c r="B22" s="30" t="s">
        <v>320</v>
      </c>
      <c r="C22" s="142"/>
      <c r="D22" s="138">
        <v>80</v>
      </c>
      <c r="E22" s="138">
        <v>28.5</v>
      </c>
      <c r="F22" s="39">
        <f t="shared" si="0"/>
        <v>0</v>
      </c>
    </row>
    <row r="23" spans="1:6" s="30" customFormat="1" ht="12" x14ac:dyDescent="0.2">
      <c r="A23" s="30" t="s">
        <v>59</v>
      </c>
      <c r="B23" s="30" t="s">
        <v>321</v>
      </c>
      <c r="C23" s="142"/>
      <c r="D23" s="138">
        <v>60</v>
      </c>
      <c r="E23" s="138">
        <v>22</v>
      </c>
      <c r="F23" s="39">
        <f t="shared" si="0"/>
        <v>0</v>
      </c>
    </row>
    <row r="24" spans="1:6" s="30" customFormat="1" ht="12" x14ac:dyDescent="0.2">
      <c r="A24" s="30" t="s">
        <v>59</v>
      </c>
      <c r="B24" s="30" t="s">
        <v>322</v>
      </c>
      <c r="C24" s="142"/>
      <c r="D24" s="138">
        <v>12</v>
      </c>
      <c r="E24" s="138">
        <v>30.5</v>
      </c>
      <c r="F24" s="39">
        <f t="shared" si="0"/>
        <v>0</v>
      </c>
    </row>
    <row r="25" spans="1:6" s="30" customFormat="1" ht="12" x14ac:dyDescent="0.2">
      <c r="A25" s="30" t="s">
        <v>60</v>
      </c>
      <c r="B25" s="30" t="s">
        <v>323</v>
      </c>
      <c r="C25" s="142"/>
      <c r="D25" s="138">
        <v>700</v>
      </c>
      <c r="E25" s="138">
        <v>24</v>
      </c>
      <c r="F25" s="39">
        <f t="shared" si="0"/>
        <v>0</v>
      </c>
    </row>
    <row r="26" spans="1:6" s="30" customFormat="1" ht="12" x14ac:dyDescent="0.2">
      <c r="A26" s="30" t="s">
        <v>324</v>
      </c>
      <c r="B26" s="30" t="s">
        <v>61</v>
      </c>
      <c r="C26" s="142"/>
      <c r="D26" s="138">
        <v>0.06</v>
      </c>
      <c r="E26" s="138">
        <v>40.6</v>
      </c>
      <c r="F26" s="39">
        <f t="shared" si="0"/>
        <v>0</v>
      </c>
    </row>
    <row r="27" spans="1:6" s="30" customFormat="1" ht="12" x14ac:dyDescent="0.2">
      <c r="A27" s="30" t="s">
        <v>324</v>
      </c>
      <c r="B27" s="30" t="s">
        <v>325</v>
      </c>
      <c r="C27" s="142"/>
      <c r="D27" s="138">
        <v>0.15</v>
      </c>
      <c r="E27" s="138">
        <v>30.5</v>
      </c>
      <c r="F27" s="39">
        <f t="shared" si="0"/>
        <v>0</v>
      </c>
    </row>
    <row r="28" spans="1:6" s="30" customFormat="1" ht="12" x14ac:dyDescent="0.2">
      <c r="A28" s="30" t="s">
        <v>324</v>
      </c>
      <c r="B28" s="30" t="s">
        <v>62</v>
      </c>
      <c r="C28" s="142"/>
      <c r="D28" s="138">
        <v>3.8</v>
      </c>
      <c r="E28" s="138">
        <v>30.5</v>
      </c>
      <c r="F28" s="39">
        <f t="shared" si="0"/>
        <v>0</v>
      </c>
    </row>
    <row r="29" spans="1:6" s="30" customFormat="1" ht="12" x14ac:dyDescent="0.2">
      <c r="A29" s="30" t="s">
        <v>324</v>
      </c>
      <c r="B29" s="30" t="s">
        <v>326</v>
      </c>
      <c r="C29" s="142"/>
      <c r="D29" s="138">
        <v>7.4</v>
      </c>
      <c r="E29" s="138">
        <v>37.6</v>
      </c>
      <c r="F29" s="39">
        <f t="shared" si="0"/>
        <v>0</v>
      </c>
    </row>
    <row r="30" spans="1:6" s="30" customFormat="1" ht="12" x14ac:dyDescent="0.2">
      <c r="A30" s="30" t="s">
        <v>324</v>
      </c>
      <c r="B30" s="30" t="s">
        <v>63</v>
      </c>
      <c r="C30" s="142"/>
      <c r="D30" s="138">
        <v>5.5</v>
      </c>
      <c r="E30" s="138">
        <v>35.6</v>
      </c>
      <c r="F30" s="39">
        <f t="shared" si="0"/>
        <v>0</v>
      </c>
    </row>
    <row r="31" spans="1:6" s="30" customFormat="1" ht="12" x14ac:dyDescent="0.2">
      <c r="A31" s="30" t="s">
        <v>324</v>
      </c>
      <c r="B31" s="30" t="s">
        <v>64</v>
      </c>
      <c r="C31" s="142"/>
      <c r="D31" s="138">
        <v>0.1</v>
      </c>
      <c r="E31" s="138">
        <v>28</v>
      </c>
      <c r="F31" s="39">
        <f t="shared" si="0"/>
        <v>0</v>
      </c>
    </row>
    <row r="32" spans="1:6" s="30" customFormat="1" ht="12" x14ac:dyDescent="0.2">
      <c r="A32" s="30" t="s">
        <v>324</v>
      </c>
      <c r="B32" s="30" t="s">
        <v>65</v>
      </c>
      <c r="C32" s="142"/>
      <c r="D32" s="138">
        <v>1.5</v>
      </c>
      <c r="E32" s="138">
        <v>28</v>
      </c>
      <c r="F32" s="39">
        <f t="shared" si="0"/>
        <v>0</v>
      </c>
    </row>
    <row r="33" spans="1:6" s="30" customFormat="1" ht="12" x14ac:dyDescent="0.2">
      <c r="A33" s="30" t="s">
        <v>324</v>
      </c>
      <c r="B33" s="30" t="s">
        <v>327</v>
      </c>
      <c r="C33" s="142"/>
      <c r="D33" s="138">
        <v>0.05</v>
      </c>
      <c r="E33" s="138">
        <v>37.6</v>
      </c>
      <c r="F33" s="39">
        <f t="shared" si="0"/>
        <v>0</v>
      </c>
    </row>
    <row r="34" spans="1:6" s="30" customFormat="1" ht="12" x14ac:dyDescent="0.2">
      <c r="A34" s="30" t="s">
        <v>324</v>
      </c>
      <c r="B34" s="30" t="s">
        <v>328</v>
      </c>
      <c r="C34" s="142"/>
      <c r="D34" s="138">
        <v>2.15</v>
      </c>
      <c r="E34" s="138">
        <v>29.6</v>
      </c>
      <c r="F34" s="39">
        <f t="shared" si="0"/>
        <v>0</v>
      </c>
    </row>
    <row r="35" spans="1:6" s="30" customFormat="1" ht="12" x14ac:dyDescent="0.2">
      <c r="A35" s="30" t="s">
        <v>324</v>
      </c>
      <c r="B35" s="30" t="s">
        <v>329</v>
      </c>
      <c r="C35" s="142"/>
      <c r="D35" s="138">
        <v>1.86</v>
      </c>
      <c r="E35" s="138">
        <v>26.5</v>
      </c>
      <c r="F35" s="39">
        <f t="shared" si="0"/>
        <v>0</v>
      </c>
    </row>
    <row r="36" spans="1:6" s="30" customFormat="1" ht="12" x14ac:dyDescent="0.2">
      <c r="A36" s="30" t="s">
        <v>324</v>
      </c>
      <c r="B36" s="30" t="s">
        <v>330</v>
      </c>
      <c r="C36" s="142"/>
      <c r="D36" s="138">
        <v>1.2</v>
      </c>
      <c r="E36" s="138">
        <v>32</v>
      </c>
      <c r="F36" s="39">
        <f t="shared" si="0"/>
        <v>0</v>
      </c>
    </row>
    <row r="37" spans="1:6" s="30" customFormat="1" ht="12" x14ac:dyDescent="0.2">
      <c r="A37" s="30" t="s">
        <v>324</v>
      </c>
      <c r="B37" s="30" t="s">
        <v>331</v>
      </c>
      <c r="C37" s="142"/>
      <c r="D37" s="138">
        <v>2.13</v>
      </c>
      <c r="E37" s="138">
        <v>32</v>
      </c>
      <c r="F37" s="39">
        <f t="shared" si="0"/>
        <v>0</v>
      </c>
    </row>
    <row r="38" spans="1:6" s="30" customFormat="1" ht="12" x14ac:dyDescent="0.2">
      <c r="A38" s="30" t="s">
        <v>324</v>
      </c>
      <c r="B38" s="30" t="s">
        <v>332</v>
      </c>
      <c r="C38" s="142"/>
      <c r="D38" s="138">
        <v>1.41</v>
      </c>
      <c r="E38" s="138">
        <v>32</v>
      </c>
      <c r="F38" s="39">
        <f t="shared" si="0"/>
        <v>0</v>
      </c>
    </row>
    <row r="39" spans="1:6" s="30" customFormat="1" ht="12" x14ac:dyDescent="0.2">
      <c r="A39" s="30" t="s">
        <v>324</v>
      </c>
      <c r="B39" s="30" t="s">
        <v>66</v>
      </c>
      <c r="C39" s="142"/>
      <c r="D39" s="138">
        <v>1.4</v>
      </c>
      <c r="E39" s="138">
        <v>32</v>
      </c>
      <c r="F39" s="39">
        <f t="shared" si="0"/>
        <v>0</v>
      </c>
    </row>
    <row r="40" spans="1:6" s="30" customFormat="1" ht="12" x14ac:dyDescent="0.2">
      <c r="A40" s="30" t="s">
        <v>324</v>
      </c>
      <c r="B40" s="30" t="s">
        <v>67</v>
      </c>
      <c r="C40" s="142"/>
      <c r="D40" s="138">
        <v>1.4</v>
      </c>
      <c r="E40" s="138">
        <v>29.6</v>
      </c>
      <c r="F40" s="39">
        <f t="shared" si="0"/>
        <v>0</v>
      </c>
    </row>
    <row r="41" spans="1:6" s="30" customFormat="1" ht="12" x14ac:dyDescent="0.2">
      <c r="A41" s="30" t="s">
        <v>324</v>
      </c>
      <c r="B41" s="30" t="s">
        <v>333</v>
      </c>
      <c r="C41" s="142"/>
      <c r="D41" s="138">
        <v>1.4</v>
      </c>
      <c r="E41" s="138">
        <v>32</v>
      </c>
      <c r="F41" s="39">
        <f t="shared" si="0"/>
        <v>0</v>
      </c>
    </row>
    <row r="42" spans="1:6" s="30" customFormat="1" ht="12" x14ac:dyDescent="0.2">
      <c r="A42" s="30" t="s">
        <v>324</v>
      </c>
      <c r="B42" s="30" t="s">
        <v>334</v>
      </c>
      <c r="C42" s="142"/>
      <c r="D42" s="138">
        <v>0.05</v>
      </c>
      <c r="E42" s="138">
        <v>22.4</v>
      </c>
      <c r="F42" s="39">
        <f t="shared" si="0"/>
        <v>0</v>
      </c>
    </row>
    <row r="43" spans="1:6" s="30" customFormat="1" ht="12" x14ac:dyDescent="0.2">
      <c r="A43" s="30" t="s">
        <v>324</v>
      </c>
      <c r="B43" s="30" t="s">
        <v>335</v>
      </c>
      <c r="C43" s="142"/>
      <c r="D43" s="138">
        <v>7.4999999999999997E-2</v>
      </c>
      <c r="E43" s="138">
        <v>21.3</v>
      </c>
      <c r="F43" s="39">
        <f t="shared" si="0"/>
        <v>0</v>
      </c>
    </row>
    <row r="44" spans="1:6" s="30" customFormat="1" ht="12" x14ac:dyDescent="0.2">
      <c r="A44" s="30" t="s">
        <v>324</v>
      </c>
      <c r="B44" s="30" t="s">
        <v>336</v>
      </c>
      <c r="C44" s="142"/>
      <c r="D44" s="138">
        <v>7.4999999999999997E-2</v>
      </c>
      <c r="E44" s="138">
        <v>21</v>
      </c>
      <c r="F44" s="39">
        <f t="shared" si="0"/>
        <v>0</v>
      </c>
    </row>
    <row r="45" spans="1:6" s="30" customFormat="1" ht="12" x14ac:dyDescent="0.2">
      <c r="A45" s="30" t="s">
        <v>324</v>
      </c>
      <c r="B45" s="30" t="s">
        <v>337</v>
      </c>
      <c r="C45" s="142"/>
      <c r="D45" s="138">
        <v>0.06</v>
      </c>
      <c r="E45" s="138">
        <v>19.2</v>
      </c>
      <c r="F45" s="39">
        <f t="shared" si="0"/>
        <v>0</v>
      </c>
    </row>
    <row r="46" spans="1:6" s="30" customFormat="1" ht="12" x14ac:dyDescent="0.2">
      <c r="A46" s="30" t="s">
        <v>324</v>
      </c>
      <c r="B46" s="30" t="s">
        <v>338</v>
      </c>
      <c r="C46" s="142"/>
      <c r="D46" s="138">
        <v>0.1</v>
      </c>
      <c r="E46" s="138">
        <v>22.2</v>
      </c>
      <c r="F46" s="39">
        <f t="shared" si="0"/>
        <v>0</v>
      </c>
    </row>
    <row r="47" spans="1:6" s="30" customFormat="1" ht="12" x14ac:dyDescent="0.2">
      <c r="A47" s="30" t="s">
        <v>339</v>
      </c>
      <c r="B47" s="30" t="s">
        <v>340</v>
      </c>
      <c r="C47" s="142"/>
      <c r="D47" s="138">
        <v>100</v>
      </c>
      <c r="E47" s="138">
        <v>24</v>
      </c>
      <c r="F47" s="39">
        <f t="shared" si="0"/>
        <v>0</v>
      </c>
    </row>
    <row r="48" spans="1:6" s="30" customFormat="1" ht="12" x14ac:dyDescent="0.2">
      <c r="A48" s="30" t="s">
        <v>339</v>
      </c>
      <c r="B48" s="30" t="s">
        <v>341</v>
      </c>
      <c r="C48" s="142"/>
      <c r="D48" s="138">
        <v>15</v>
      </c>
      <c r="E48" s="138">
        <v>24</v>
      </c>
      <c r="F48" s="39">
        <f t="shared" si="0"/>
        <v>0</v>
      </c>
    </row>
    <row r="49" spans="1:6" s="30" customFormat="1" ht="12" x14ac:dyDescent="0.2">
      <c r="A49" s="30" t="s">
        <v>339</v>
      </c>
      <c r="B49" s="30" t="s">
        <v>342</v>
      </c>
      <c r="C49" s="142"/>
      <c r="D49" s="138">
        <v>110</v>
      </c>
      <c r="E49" s="138">
        <v>24</v>
      </c>
      <c r="F49" s="39">
        <f t="shared" si="0"/>
        <v>0</v>
      </c>
    </row>
    <row r="50" spans="1:6" s="30" customFormat="1" ht="12" x14ac:dyDescent="0.2">
      <c r="A50" s="30" t="s">
        <v>339</v>
      </c>
      <c r="B50" s="30" t="s">
        <v>343</v>
      </c>
      <c r="C50" s="142"/>
      <c r="D50" s="138">
        <v>220</v>
      </c>
      <c r="E50" s="138">
        <v>24</v>
      </c>
      <c r="F50" s="39">
        <f t="shared" si="0"/>
        <v>0</v>
      </c>
    </row>
    <row r="51" spans="1:6" s="30" customFormat="1" ht="12" x14ac:dyDescent="0.2">
      <c r="A51" s="30" t="s">
        <v>339</v>
      </c>
      <c r="B51" s="30" t="s">
        <v>344</v>
      </c>
      <c r="C51" s="142"/>
      <c r="D51" s="138">
        <v>120</v>
      </c>
      <c r="E51" s="138">
        <v>24</v>
      </c>
      <c r="F51" s="39">
        <f t="shared" si="0"/>
        <v>0</v>
      </c>
    </row>
    <row r="52" spans="1:6" s="30" customFormat="1" ht="12" x14ac:dyDescent="0.2">
      <c r="A52" s="30" t="s">
        <v>339</v>
      </c>
      <c r="B52" s="30" t="s">
        <v>345</v>
      </c>
      <c r="C52" s="142"/>
      <c r="D52" s="138">
        <v>370</v>
      </c>
      <c r="E52" s="138">
        <v>24</v>
      </c>
      <c r="F52" s="39">
        <f t="shared" si="0"/>
        <v>0</v>
      </c>
    </row>
    <row r="53" spans="1:6" s="30" customFormat="1" ht="12" x14ac:dyDescent="0.2">
      <c r="A53" s="30" t="s">
        <v>68</v>
      </c>
      <c r="B53" s="30" t="s">
        <v>346</v>
      </c>
      <c r="C53" s="142"/>
      <c r="D53" s="138">
        <v>1.2</v>
      </c>
      <c r="E53" s="138">
        <v>32</v>
      </c>
      <c r="F53" s="39">
        <f t="shared" si="0"/>
        <v>0</v>
      </c>
    </row>
    <row r="54" spans="1:6" s="30" customFormat="1" ht="12" x14ac:dyDescent="0.2">
      <c r="A54" s="30" t="s">
        <v>68</v>
      </c>
      <c r="B54" s="30" t="s">
        <v>68</v>
      </c>
      <c r="C54" s="142"/>
      <c r="D54" s="138">
        <v>1.2</v>
      </c>
      <c r="E54" s="138">
        <v>32</v>
      </c>
      <c r="F54" s="39">
        <f t="shared" si="0"/>
        <v>0</v>
      </c>
    </row>
    <row r="55" spans="1:6" s="30" customFormat="1" thickBot="1" x14ac:dyDescent="0.25">
      <c r="B55" s="40"/>
    </row>
    <row r="56" spans="1:6" s="30" customFormat="1" thickBot="1" x14ac:dyDescent="0.25">
      <c r="E56" s="82" t="s">
        <v>357</v>
      </c>
      <c r="F56" s="83">
        <f>SUM(F5:F54)</f>
        <v>0</v>
      </c>
    </row>
    <row r="57" spans="1:6" s="30" customFormat="1" ht="12" x14ac:dyDescent="0.2"/>
    <row r="58" spans="1:6" s="30" customFormat="1" ht="12" x14ac:dyDescent="0.2"/>
    <row r="59" spans="1:6" s="30" customFormat="1" ht="12" x14ac:dyDescent="0.2"/>
    <row r="60" spans="1:6" s="30" customFormat="1" ht="12" x14ac:dyDescent="0.2"/>
    <row r="61" spans="1:6" s="30" customFormat="1" ht="12" x14ac:dyDescent="0.2"/>
    <row r="62" spans="1:6" s="30" customFormat="1" ht="12" x14ac:dyDescent="0.2"/>
    <row r="63" spans="1:6" s="30" customFormat="1" ht="12" x14ac:dyDescent="0.2"/>
    <row r="64" spans="1:6" s="30" customFormat="1" ht="12" x14ac:dyDescent="0.2"/>
    <row r="65" s="30" customFormat="1" ht="12" x14ac:dyDescent="0.2"/>
    <row r="66" s="30" customFormat="1" ht="12" x14ac:dyDescent="0.2"/>
    <row r="67" s="30" customFormat="1" ht="12" x14ac:dyDescent="0.2"/>
    <row r="68" s="30" customFormat="1" ht="12" x14ac:dyDescent="0.2"/>
    <row r="69" s="30" customFormat="1" ht="12" x14ac:dyDescent="0.2"/>
    <row r="70" s="30" customFormat="1" ht="12" x14ac:dyDescent="0.2"/>
    <row r="71" s="30" customFormat="1" ht="12" x14ac:dyDescent="0.2"/>
    <row r="72" s="30" customFormat="1" ht="12" x14ac:dyDescent="0.2"/>
    <row r="73" s="30" customFormat="1" ht="12" x14ac:dyDescent="0.2"/>
    <row r="74" s="30" customFormat="1" ht="12" x14ac:dyDescent="0.2"/>
    <row r="75" s="30" customFormat="1" ht="12" x14ac:dyDescent="0.2"/>
    <row r="76" s="30" customFormat="1" ht="12" x14ac:dyDescent="0.2"/>
    <row r="77" s="30" customFormat="1" ht="12" x14ac:dyDescent="0.2"/>
    <row r="78" s="30" customFormat="1" ht="12" x14ac:dyDescent="0.2"/>
    <row r="79" s="30" customFormat="1" ht="12" x14ac:dyDescent="0.2"/>
    <row r="80" s="30" customFormat="1" ht="12" x14ac:dyDescent="0.2"/>
    <row r="81" s="30" customFormat="1" ht="12" x14ac:dyDescent="0.2"/>
    <row r="82" s="30" customFormat="1" ht="12" x14ac:dyDescent="0.2"/>
    <row r="83" s="30" customFormat="1" ht="12" x14ac:dyDescent="0.2"/>
    <row r="84" s="30" customFormat="1" ht="12" x14ac:dyDescent="0.2"/>
    <row r="85" s="30" customFormat="1" ht="12" x14ac:dyDescent="0.2"/>
    <row r="86" s="30" customFormat="1" ht="12" x14ac:dyDescent="0.2"/>
    <row r="87" s="30" customFormat="1" ht="12" x14ac:dyDescent="0.2"/>
    <row r="88" s="30" customFormat="1" ht="12" x14ac:dyDescent="0.2"/>
    <row r="89" s="30" customFormat="1" ht="12" x14ac:dyDescent="0.2"/>
    <row r="90" s="30" customFormat="1" ht="12" x14ac:dyDescent="0.2"/>
    <row r="91" s="30" customFormat="1" ht="12" x14ac:dyDescent="0.2"/>
    <row r="92" s="30" customFormat="1" ht="12" x14ac:dyDescent="0.2"/>
    <row r="93" s="30" customFormat="1" ht="12" x14ac:dyDescent="0.2"/>
    <row r="94" s="30" customFormat="1" ht="12" x14ac:dyDescent="0.2"/>
    <row r="95" s="30" customFormat="1" ht="12" x14ac:dyDescent="0.2"/>
    <row r="96" s="30" customFormat="1" ht="12" x14ac:dyDescent="0.2"/>
    <row r="97" s="30" customFormat="1" ht="12" x14ac:dyDescent="0.2"/>
    <row r="98" s="30" customFormat="1" ht="12" x14ac:dyDescent="0.2"/>
    <row r="99" s="30" customFormat="1" ht="12" x14ac:dyDescent="0.2"/>
    <row r="100" s="30" customFormat="1" ht="12" x14ac:dyDescent="0.2"/>
    <row r="101" s="30" customFormat="1" ht="12" x14ac:dyDescent="0.2"/>
    <row r="102" s="30" customFormat="1" ht="12" x14ac:dyDescent="0.2"/>
    <row r="103" s="30" customFormat="1" ht="12" x14ac:dyDescent="0.2"/>
    <row r="104" s="30" customFormat="1" ht="12" x14ac:dyDescent="0.2"/>
    <row r="105" s="30" customFormat="1" ht="12" x14ac:dyDescent="0.2"/>
    <row r="106" s="30" customFormat="1" ht="12" x14ac:dyDescent="0.2"/>
    <row r="107" s="30" customFormat="1" ht="12" x14ac:dyDescent="0.2"/>
    <row r="108" s="30" customFormat="1" ht="12" x14ac:dyDescent="0.2"/>
    <row r="109" s="30" customFormat="1" ht="12" x14ac:dyDescent="0.2"/>
    <row r="110" s="30" customFormat="1" ht="12" x14ac:dyDescent="0.2"/>
    <row r="111" s="30" customFormat="1" ht="12" x14ac:dyDescent="0.2"/>
    <row r="112" s="30" customFormat="1" ht="12" x14ac:dyDescent="0.2"/>
    <row r="113" s="30" customFormat="1" ht="12" x14ac:dyDescent="0.2"/>
    <row r="114" s="30" customFormat="1" ht="12" x14ac:dyDescent="0.2"/>
    <row r="115" s="30" customFormat="1" ht="12" x14ac:dyDescent="0.2"/>
    <row r="116" s="30" customFormat="1" ht="12" x14ac:dyDescent="0.2"/>
    <row r="117" s="30" customFormat="1" ht="12" x14ac:dyDescent="0.2"/>
    <row r="118" s="30" customFormat="1" ht="12" x14ac:dyDescent="0.2"/>
    <row r="119" s="30" customFormat="1" ht="12" x14ac:dyDescent="0.2"/>
    <row r="120" s="30" customFormat="1" ht="12" x14ac:dyDescent="0.2"/>
    <row r="121" s="30" customFormat="1" ht="12" x14ac:dyDescent="0.2"/>
    <row r="122" s="30" customFormat="1" ht="12" x14ac:dyDescent="0.2"/>
    <row r="123" s="30" customFormat="1" ht="12" x14ac:dyDescent="0.2"/>
    <row r="124" s="30" customFormat="1" ht="12" x14ac:dyDescent="0.2"/>
    <row r="125" s="30" customFormat="1" ht="12" x14ac:dyDescent="0.2"/>
    <row r="126" s="30" customFormat="1" ht="12" x14ac:dyDescent="0.2"/>
    <row r="127" s="30" customFormat="1" ht="12" x14ac:dyDescent="0.2"/>
    <row r="128" s="30" customFormat="1" ht="12" x14ac:dyDescent="0.2"/>
    <row r="129" s="30" customFormat="1" ht="12" x14ac:dyDescent="0.2"/>
    <row r="130" s="30" customFormat="1" ht="12" x14ac:dyDescent="0.2"/>
    <row r="131" s="30" customFormat="1" ht="12" x14ac:dyDescent="0.2"/>
    <row r="132" s="30" customFormat="1" ht="12" x14ac:dyDescent="0.2"/>
    <row r="133" s="30" customFormat="1" ht="12" x14ac:dyDescent="0.2"/>
    <row r="134" s="30" customFormat="1" ht="12" x14ac:dyDescent="0.2"/>
    <row r="135" s="30" customFormat="1" ht="12" x14ac:dyDescent="0.2"/>
    <row r="136" s="30" customFormat="1" ht="12" x14ac:dyDescent="0.2"/>
    <row r="137" s="30" customFormat="1" ht="12" x14ac:dyDescent="0.2"/>
    <row r="138" s="30" customFormat="1" ht="12" x14ac:dyDescent="0.2"/>
    <row r="139" s="30" customFormat="1" ht="12" x14ac:dyDescent="0.2"/>
    <row r="140" s="30" customFormat="1" ht="12" x14ac:dyDescent="0.2"/>
    <row r="141" s="30" customFormat="1" ht="12" x14ac:dyDescent="0.2"/>
    <row r="142" s="30" customFormat="1" ht="12" x14ac:dyDescent="0.2"/>
    <row r="143" s="30" customFormat="1" ht="12" x14ac:dyDescent="0.2"/>
  </sheetData>
  <sheetProtection algorithmName="SHA-512" hashValue="JMQA5oDQ0LBxD2SgqB/Y0NlamLJMPmIc1D+XKX2d7V0LDyhit+BiQxOU/1OuzicowxYVv0keWCoFQkGKjDgKVg==" saltValue="DnkkuWkU3dkgVmR4sQnnUQ==" spinCount="100000" sheet="1" objects="1" scenarios="1"/>
  <mergeCells count="1">
    <mergeCell ref="H4:P4"/>
  </mergeCells>
  <hyperlinks>
    <hyperlink ref="H2" location="'Bilan apparent'!A1" display="Onglet Bilan apparent"/>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Suivi modifs</vt:lpstr>
      <vt:lpstr>Bilan apparent</vt:lpstr>
      <vt:lpstr>E1</vt:lpstr>
      <vt:lpstr>E2</vt:lpstr>
      <vt:lpstr>E3</vt:lpstr>
      <vt:lpstr>E4</vt:lpstr>
      <vt:lpstr>S1</vt:lpstr>
      <vt:lpstr>S2</vt:lpstr>
      <vt:lpstr>S3</vt:lpstr>
      <vt:lpstr>S4</vt:lpstr>
      <vt:lpstr>mdp</vt:lpstr>
    </vt:vector>
  </TitlesOfParts>
  <Company>Ministère de l'Agriculture et de l'Alimentation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ENNIFAR</dc:creator>
  <cp:lastModifiedBy>Myriam ENNIFAR</cp:lastModifiedBy>
  <dcterms:created xsi:type="dcterms:W3CDTF">2022-06-16T08:22:09Z</dcterms:created>
  <dcterms:modified xsi:type="dcterms:W3CDTF">2023-04-13T14:39:20Z</dcterms:modified>
</cp:coreProperties>
</file>